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410" windowWidth="12120" windowHeight="4620" tabRatio="667" activeTab="3"/>
  </bookViews>
  <sheets>
    <sheet name="組合せ表　A" sheetId="1" r:id="rId1"/>
    <sheet name="組合せ表B" sheetId="2" r:id="rId2"/>
    <sheet name="成績表" sheetId="3" r:id="rId3"/>
    <sheet name="代表決定戦" sheetId="4" r:id="rId4"/>
  </sheets>
  <definedNames>
    <definedName name="_xlnm.Print_Titles" localSheetId="0">'組合せ表　A'!$1:$1</definedName>
    <definedName name="_xlnm.Print_Titles" localSheetId="1">'組合せ表B'!$1:$1</definedName>
    <definedName name="_xlnm.Print_Titles" localSheetId="3">'代表決定戦'!$1:$1</definedName>
  </definedNames>
  <calcPr fullCalcOnLoad="1"/>
</workbook>
</file>

<file path=xl/sharedStrings.xml><?xml version="1.0" encoding="utf-8"?>
<sst xmlns="http://schemas.openxmlformats.org/spreadsheetml/2006/main" count="407" uniqueCount="128">
  <si>
    <t>（審判）</t>
  </si>
  <si>
    <t>勝点</t>
  </si>
  <si>
    <t>勝</t>
  </si>
  <si>
    <t>分</t>
  </si>
  <si>
    <t>負</t>
  </si>
  <si>
    <t>得点</t>
  </si>
  <si>
    <t>失点</t>
  </si>
  <si>
    <t>差</t>
  </si>
  <si>
    <t>順位</t>
  </si>
  <si>
    <t>-</t>
  </si>
  <si>
    <t>マリソル松島</t>
  </si>
  <si>
    <t>審判</t>
  </si>
  <si>
    <t>ー</t>
  </si>
  <si>
    <t>県大会出場チーム</t>
  </si>
  <si>
    <t>利府しらかし</t>
  </si>
  <si>
    <t>①</t>
  </si>
  <si>
    <t>②</t>
  </si>
  <si>
    <t>③</t>
  </si>
  <si>
    <t>④</t>
  </si>
  <si>
    <t>② 勝者</t>
  </si>
  <si>
    <t>※</t>
  </si>
  <si>
    <t>第１代表</t>
  </si>
  <si>
    <t>第２代表</t>
  </si>
  <si>
    <t>第３代表</t>
  </si>
  <si>
    <t>Aグループ</t>
  </si>
  <si>
    <t>第４代表</t>
  </si>
  <si>
    <t>主審</t>
  </si>
  <si>
    <t>①　審判割当ては組合せ表のとおり、主審（１人）、副審（１人）は当該チーム同士</t>
  </si>
  <si>
    <t>話合いで決定するが、基本的には、主審は審判割当て左側のチームとします。</t>
  </si>
  <si>
    <t>③　勝点は勝者3点、引き分け1点、敗者0点</t>
  </si>
  <si>
    <t>④　順位の決定は①勝点、②得失点、③総得点、④当該同士の試合結果、⑤ＰＫ戦</t>
  </si>
  <si>
    <t>⑤　少々の雨は日程の関係上試合を行います。もし延期の場合は、</t>
  </si>
  <si>
    <t>　　当日８時前後に電話若しくは一斉メール連絡します。</t>
  </si>
  <si>
    <t>② 敗者</t>
  </si>
  <si>
    <t>黒川大和</t>
  </si>
  <si>
    <t>富谷ＦＣ</t>
  </si>
  <si>
    <t>多賀城ＦＣ</t>
  </si>
  <si>
    <t>予備審</t>
  </si>
  <si>
    <t>塩釜ＦＣ</t>
  </si>
  <si>
    <t>Ａグループ</t>
  </si>
  <si>
    <t>Aグループ２位</t>
  </si>
  <si>
    <t>Bグループ３位</t>
  </si>
  <si>
    <t>Bグループ２位</t>
  </si>
  <si>
    <t>Aグループ３位</t>
  </si>
  <si>
    <t>Aグループ１位</t>
  </si>
  <si>
    <t>Bグループ１位</t>
  </si>
  <si>
    <t>②　審判割当ては組合せ表のとおりとする。</t>
  </si>
  <si>
    <t>③　試合時間は、延長、ＰＫを見込んでの設定ですので、当日当該同士の調整</t>
  </si>
  <si>
    <t xml:space="preserve">      により、開始時間が早まる場合が有りますので、ご協力下さい。</t>
  </si>
  <si>
    <t>鶴ケ谷</t>
  </si>
  <si>
    <t>②　試合時間は20分-5分-20分で行う。</t>
  </si>
  <si>
    <t>⑥　決定戦のみ延長戦　5分-5分　PK戦は３人制、決しない時はサドンデス</t>
  </si>
  <si>
    <t>Ｂグループ</t>
  </si>
  <si>
    <t>①　代表決定戦における試合時間も予選同様 20分-5分-20分　</t>
  </si>
  <si>
    <t xml:space="preserve">      延長は5分-5分、その後3人制ＰＫ戦とします。</t>
  </si>
  <si>
    <t>Ａグループ2位</t>
  </si>
  <si>
    <t>① 勝者</t>
  </si>
  <si>
    <t>① 敗者</t>
  </si>
  <si>
    <t>第５代表</t>
  </si>
  <si>
    <t>Bグループ４位</t>
  </si>
  <si>
    <t>Aグループ４位</t>
  </si>
  <si>
    <t>第６代表</t>
  </si>
  <si>
    <t>３、４位決定戦</t>
  </si>
  <si>
    <t>１、２位決定戦</t>
  </si>
  <si>
    <t>代表決定戦</t>
  </si>
  <si>
    <t>Ｂグループ２位</t>
  </si>
  <si>
    <t>Ａグループ1位</t>
  </si>
  <si>
    <t>Ｂグループ１位</t>
  </si>
  <si>
    <t>七ケ浜SC</t>
  </si>
  <si>
    <t>富ケ丘</t>
  </si>
  <si>
    <t>TOMIYA</t>
  </si>
  <si>
    <t>あけのだいら</t>
  </si>
  <si>
    <t>2015　ミヤテレ杯　新人戦　　中央ブロック予選</t>
  </si>
  <si>
    <t>兼  こくみんん共済リーグ IN 宮城  Ｕ-11 リスペクトリーグ  中央ブロック</t>
  </si>
  <si>
    <t>４月４日（土）　　松島フットボールセンター ①</t>
  </si>
  <si>
    <t>2015　ミヤテレ杯　 新人戦　中央ブロック予選</t>
  </si>
  <si>
    <t>４月４日（土）　　松島フットボールセンター ②</t>
  </si>
  <si>
    <t>兼  こくみんん共済リーグ IN 宮城  U-11 リスペクトリーグ  中央ブロック</t>
  </si>
  <si>
    <t>青山FC</t>
  </si>
  <si>
    <t>利府グラ</t>
  </si>
  <si>
    <t>ラセルバロイ</t>
  </si>
  <si>
    <t>２０１５　ミヤテレ杯　新人戦 中央ブロック予選      代表決定戦</t>
  </si>
  <si>
    <t>2015　　ミヤテレ杯　新人戦　　中央ブロック予選（Ｕ-11 リスペクトリーグ）</t>
  </si>
  <si>
    <t>4月26日（日）　　松島運動公園グランド ①</t>
  </si>
  <si>
    <t>4月26日（日）　　松島運動公園グランド ②</t>
  </si>
  <si>
    <r>
      <t xml:space="preserve">⑤
</t>
    </r>
    <r>
      <rPr>
        <sz val="8"/>
        <rFont val="HG丸ｺﾞｼｯｸM-PRO"/>
        <family val="3"/>
      </rPr>
      <t>未定</t>
    </r>
  </si>
  <si>
    <t>②  敗者</t>
  </si>
  <si>
    <t>①  敗者</t>
  </si>
  <si>
    <t>③ 勝者</t>
  </si>
  <si>
    <t>④ 勝者</t>
  </si>
  <si>
    <t xml:space="preserve">4月19日（日）　　富谷小学校グランド </t>
  </si>
  <si>
    <t>△</t>
  </si>
  <si>
    <t>●</t>
  </si>
  <si>
    <t>Ｂグループ</t>
  </si>
  <si>
    <t>-</t>
  </si>
  <si>
    <t>●</t>
  </si>
  <si>
    <t>-</t>
  </si>
  <si>
    <t>○</t>
  </si>
  <si>
    <t>△</t>
  </si>
  <si>
    <t>●</t>
  </si>
  <si>
    <t>-</t>
  </si>
  <si>
    <t>4/5　変更</t>
  </si>
  <si>
    <t>4/6　変更</t>
  </si>
  <si>
    <t>4月19日（日）　　多賀城中央公園グランド</t>
  </si>
  <si>
    <t>4/8　変更</t>
  </si>
  <si>
    <t>○</t>
  </si>
  <si>
    <t>-</t>
  </si>
  <si>
    <t>●</t>
  </si>
  <si>
    <t>△</t>
  </si>
  <si>
    <t>●</t>
  </si>
  <si>
    <t>○</t>
  </si>
  <si>
    <t>△</t>
  </si>
  <si>
    <t>○</t>
  </si>
  <si>
    <t>●</t>
  </si>
  <si>
    <t>△</t>
  </si>
  <si>
    <t>七ヶ浜ＳＣ</t>
  </si>
  <si>
    <t>青山ＦＣ</t>
  </si>
  <si>
    <t>塩釜ＦＣ</t>
  </si>
  <si>
    <t>鶴ヶ谷SSS</t>
  </si>
  <si>
    <t>富ヶ丘SSS</t>
  </si>
  <si>
    <t>TOMIYA　CJr</t>
  </si>
  <si>
    <t>多賀城ＦＣ</t>
  </si>
  <si>
    <t>鶴ヶ谷</t>
  </si>
  <si>
    <t>第７代表</t>
  </si>
  <si>
    <t>第7代表決定戦</t>
  </si>
  <si>
    <t>５月10日（日）　</t>
  </si>
  <si>
    <t>会場・・多賀城　中央公園グランド</t>
  </si>
  <si>
    <t>④　出場チーム数が７チームなりましたので、最終第7代表決定戦を最後に行います。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</si>
</sst>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(aaa\)"/>
    <numFmt numFmtId="177" formatCode="yyyy&quot;年&quot;m&quot;月&quot;d&quot;日&quot;\(aaa\)"/>
    <numFmt numFmtId="178" formatCode="m&quot;月&quot;d&quot;日&quot;\(aaa\)"/>
    <numFmt numFmtId="179" formatCode="mmm\-yyyy"/>
    <numFmt numFmtId="180" formatCode="#,##0&quot;円&quot;;\-#,##0&quot;円&quot;"/>
    <numFmt numFmtId="181" formatCode="#,##0&quot;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8"/>
      <color indexed="12"/>
      <name val="HGS創英角ﾎﾟｯﾌﾟ体"/>
      <family val="3"/>
    </font>
    <font>
      <sz val="14"/>
      <name val="HG丸ｺﾞｼｯｸM-PRO"/>
      <family val="3"/>
    </font>
    <font>
      <i/>
      <sz val="18"/>
      <color indexed="12"/>
      <name val="HGS創英角ﾎﾟｯﾌﾟ体"/>
      <family val="3"/>
    </font>
    <font>
      <i/>
      <sz val="14"/>
      <color indexed="12"/>
      <name val="HGP創英角ﾎﾟｯﾌﾟ体"/>
      <family val="3"/>
    </font>
    <font>
      <sz val="14"/>
      <name val="HGP創英角ﾎﾟｯﾌﾟ体"/>
      <family val="3"/>
    </font>
    <font>
      <sz val="12"/>
      <color indexed="18"/>
      <name val="ＭＳ Ｐゴシック"/>
      <family val="3"/>
    </font>
    <font>
      <sz val="12"/>
      <color indexed="10"/>
      <name val="HG丸ｺﾞｼｯｸM-PRO"/>
      <family val="3"/>
    </font>
    <font>
      <i/>
      <sz val="16"/>
      <color indexed="10"/>
      <name val="HGP創英角ﾎﾟｯﾌﾟ体"/>
      <family val="3"/>
    </font>
    <font>
      <b/>
      <sz val="18"/>
      <color indexed="12"/>
      <name val="HG丸ｺﾞｼｯｸM-PRO"/>
      <family val="3"/>
    </font>
    <font>
      <sz val="12"/>
      <color indexed="18"/>
      <name val="HG丸ｺﾞｼｯｸM-PRO"/>
      <family val="3"/>
    </font>
    <font>
      <sz val="14"/>
      <color indexed="18"/>
      <name val="HG丸ｺﾞｼｯｸM-PRO"/>
      <family val="3"/>
    </font>
    <font>
      <i/>
      <sz val="11"/>
      <color indexed="12"/>
      <name val="HGP創英角ﾎﾟｯﾌﾟ体"/>
      <family val="3"/>
    </font>
    <font>
      <sz val="10"/>
      <name val="HG丸ｺﾞｼｯｸM-PRO"/>
      <family val="3"/>
    </font>
    <font>
      <i/>
      <sz val="14"/>
      <color indexed="10"/>
      <name val="HGP創英角ﾎﾟｯﾌﾟ体"/>
      <family val="3"/>
    </font>
    <font>
      <sz val="12"/>
      <color indexed="10"/>
      <name val="HGS創英角ﾎﾟｯﾌﾟ体"/>
      <family val="3"/>
    </font>
    <font>
      <b/>
      <sz val="11"/>
      <color indexed="10"/>
      <name val="HG丸ｺﾞｼｯｸM-PRO"/>
      <family val="3"/>
    </font>
    <font>
      <b/>
      <i/>
      <sz val="12"/>
      <name val="HG丸ｺﾞｼｯｸM-PRO"/>
      <family val="3"/>
    </font>
    <font>
      <sz val="12"/>
      <color indexed="12"/>
      <name val="HG丸ｺﾞｼｯｸM-PRO"/>
      <family val="3"/>
    </font>
    <font>
      <i/>
      <sz val="14"/>
      <name val="HGS創英角ﾎﾟｯﾌﾟ体"/>
      <family val="3"/>
    </font>
    <font>
      <i/>
      <sz val="14"/>
      <name val="HGP創英角ﾎﾟｯﾌﾟ体"/>
      <family val="3"/>
    </font>
    <font>
      <i/>
      <sz val="18"/>
      <name val="HGS創英角ﾎﾟｯﾌﾟ体"/>
      <family val="3"/>
    </font>
    <font>
      <sz val="8"/>
      <name val="HG丸ｺﾞｼｯｸM-PRO"/>
      <family val="3"/>
    </font>
    <font>
      <b/>
      <sz val="12"/>
      <color indexed="12"/>
      <name val="HG丸ｺﾞｼｯｸM-PRO"/>
      <family val="3"/>
    </font>
    <font>
      <sz val="14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medium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7" fillId="3" borderId="0" applyNumberFormat="0" applyBorder="0" applyAlignment="0" applyProtection="0"/>
    <xf numFmtId="0" fontId="38" fillId="23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7" borderId="4" applyNumberFormat="0" applyAlignment="0" applyProtection="0"/>
    <xf numFmtId="0" fontId="4" fillId="0" borderId="0" applyNumberFormat="0" applyFill="0" applyBorder="0" applyAlignment="0" applyProtection="0"/>
    <xf numFmtId="0" fontId="47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20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20" fontId="6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1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20" fontId="22" fillId="0" borderId="0" xfId="0" applyNumberFormat="1" applyFont="1" applyFill="1" applyBorder="1" applyAlignment="1">
      <alignment vertical="center" wrapText="1"/>
    </xf>
    <xf numFmtId="20" fontId="21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horizontal="left" vertical="center"/>
    </xf>
    <xf numFmtId="20" fontId="6" fillId="0" borderId="19" xfId="0" applyNumberFormat="1" applyFont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center" shrinkToFit="1"/>
    </xf>
    <xf numFmtId="0" fontId="24" fillId="0" borderId="20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4" fillId="0" borderId="21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left" vertical="center" shrinkToFit="1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/>
    </xf>
    <xf numFmtId="20" fontId="13" fillId="0" borderId="0" xfId="0" applyNumberFormat="1" applyFont="1" applyFill="1" applyBorder="1" applyAlignment="1">
      <alignment horizontal="center" vertical="center" shrinkToFit="1"/>
    </xf>
    <xf numFmtId="20" fontId="13" fillId="0" borderId="0" xfId="0" applyNumberFormat="1" applyFont="1" applyFill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29" fillId="0" borderId="41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20" fontId="13" fillId="0" borderId="0" xfId="0" applyNumberFormat="1" applyFont="1" applyFill="1" applyAlignment="1">
      <alignment horizontal="center" vertical="center" shrinkToFit="1"/>
    </xf>
    <xf numFmtId="20" fontId="13" fillId="0" borderId="0" xfId="0" applyNumberFormat="1" applyFont="1" applyFill="1" applyBorder="1" applyAlignment="1">
      <alignment horizontal="center" vertical="center" shrinkToFit="1"/>
    </xf>
    <xf numFmtId="20" fontId="23" fillId="0" borderId="0" xfId="0" applyNumberFormat="1" applyFont="1" applyFill="1" applyBorder="1" applyAlignment="1">
      <alignment horizontal="center" vertical="center" shrinkToFit="1"/>
    </xf>
    <xf numFmtId="20" fontId="23" fillId="0" borderId="0" xfId="0" applyNumberFormat="1" applyFont="1" applyFill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textRotation="255" shrinkToFit="1"/>
    </xf>
    <xf numFmtId="0" fontId="2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20" fontId="21" fillId="0" borderId="0" xfId="0" applyNumberFormat="1" applyFont="1" applyFill="1" applyBorder="1" applyAlignment="1">
      <alignment horizontal="left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20" fontId="6" fillId="0" borderId="50" xfId="0" applyNumberFormat="1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20" fontId="6" fillId="0" borderId="21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3" fillId="0" borderId="0" xfId="0" applyFont="1" applyFill="1" applyBorder="1" applyAlignment="1">
      <alignment horizontal="left" shrinkToFit="1"/>
    </xf>
    <xf numFmtId="0" fontId="8" fillId="0" borderId="20" xfId="0" applyFont="1" applyFill="1" applyBorder="1" applyAlignment="1">
      <alignment horizontal="center" vertical="center" textRotation="255" shrinkToFit="1"/>
    </xf>
    <xf numFmtId="181" fontId="29" fillId="0" borderId="15" xfId="0" applyNumberFormat="1" applyFont="1" applyBorder="1" applyAlignment="1">
      <alignment horizontal="center" vertical="center" shrinkToFit="1"/>
    </xf>
    <xf numFmtId="181" fontId="29" fillId="0" borderId="59" xfId="0" applyNumberFormat="1" applyFont="1" applyBorder="1" applyAlignment="1">
      <alignment horizontal="center" vertical="center" shrinkToFit="1"/>
    </xf>
    <xf numFmtId="181" fontId="29" fillId="0" borderId="60" xfId="0" applyNumberFormat="1" applyFont="1" applyBorder="1" applyAlignment="1">
      <alignment horizontal="center" vertical="center" shrinkToFit="1"/>
    </xf>
    <xf numFmtId="181" fontId="29" fillId="0" borderId="61" xfId="0" applyNumberFormat="1" applyFont="1" applyBorder="1" applyAlignment="1">
      <alignment horizontal="center" vertical="center" shrinkToFit="1"/>
    </xf>
    <xf numFmtId="181" fontId="29" fillId="0" borderId="62" xfId="0" applyNumberFormat="1" applyFont="1" applyBorder="1" applyAlignment="1">
      <alignment horizontal="center" vertical="center" shrinkToFit="1"/>
    </xf>
    <xf numFmtId="181" fontId="29" fillId="0" borderId="63" xfId="0" applyNumberFormat="1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textRotation="255" shrinkToFit="1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="85" zoomScaleNormal="85" zoomScaleSheetLayoutView="75" zoomScalePageLayoutView="0" workbookViewId="0" topLeftCell="A7">
      <selection activeCell="F35" sqref="F35"/>
    </sheetView>
  </sheetViews>
  <sheetFormatPr defaultColWidth="9.00390625" defaultRowHeight="13.5"/>
  <cols>
    <col min="1" max="1" width="9.375" style="1" customWidth="1"/>
    <col min="2" max="2" width="7.375" style="3" customWidth="1"/>
    <col min="3" max="3" width="15.625" style="20" customWidth="1"/>
    <col min="4" max="4" width="4.75390625" style="2" customWidth="1"/>
    <col min="5" max="5" width="4.00390625" style="1" customWidth="1"/>
    <col min="6" max="6" width="5.25390625" style="2" customWidth="1"/>
    <col min="7" max="7" width="15.625" style="20" customWidth="1"/>
    <col min="8" max="8" width="7.50390625" style="20" customWidth="1"/>
    <col min="9" max="10" width="11.625" style="20" customWidth="1"/>
    <col min="11" max="11" width="13.50390625" style="1" customWidth="1"/>
    <col min="12" max="12" width="5.875" style="1" hidden="1" customWidth="1"/>
    <col min="13" max="13" width="20.00390625" style="1" hidden="1" customWidth="1"/>
    <col min="14" max="15" width="9.00390625" style="1" hidden="1" customWidth="1"/>
    <col min="16" max="16" width="9.00390625" style="1" customWidth="1"/>
    <col min="17" max="17" width="6.25390625" style="1" customWidth="1"/>
    <col min="18" max="18" width="9.00390625" style="1" customWidth="1"/>
    <col min="19" max="19" width="5.375" style="1" customWidth="1"/>
    <col min="20" max="16384" width="9.00390625" style="1" customWidth="1"/>
  </cols>
  <sheetData>
    <row r="1" spans="1:11" s="5" customFormat="1" ht="27.75" customHeight="1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9"/>
    </row>
    <row r="2" spans="1:11" s="5" customFormat="1" ht="27.75" customHeight="1">
      <c r="A2" s="129" t="s">
        <v>73</v>
      </c>
      <c r="B2" s="129"/>
      <c r="C2" s="129"/>
      <c r="D2" s="129"/>
      <c r="E2" s="129"/>
      <c r="F2" s="129"/>
      <c r="G2" s="129"/>
      <c r="H2" s="129"/>
      <c r="I2" s="129"/>
      <c r="J2" s="129"/>
      <c r="K2" s="19"/>
    </row>
    <row r="3" spans="2:11" s="17" customFormat="1" ht="28.5" customHeight="1">
      <c r="B3" s="128" t="s">
        <v>24</v>
      </c>
      <c r="C3" s="128"/>
      <c r="D3" s="18"/>
      <c r="E3" s="18"/>
      <c r="F3" s="18"/>
      <c r="G3" s="18"/>
      <c r="H3" s="18"/>
      <c r="I3" s="130" t="s">
        <v>101</v>
      </c>
      <c r="J3" s="130"/>
      <c r="K3" s="18"/>
    </row>
    <row r="4" spans="2:11" s="14" customFormat="1" ht="18.75" customHeight="1">
      <c r="B4" s="12" t="s">
        <v>74</v>
      </c>
      <c r="C4" s="21"/>
      <c r="D4" s="13"/>
      <c r="E4" s="13"/>
      <c r="F4" s="13"/>
      <c r="G4" s="21"/>
      <c r="H4" s="21"/>
      <c r="I4" s="23"/>
      <c r="J4" s="23"/>
      <c r="K4" s="13"/>
    </row>
    <row r="5" spans="1:15" s="14" customFormat="1" ht="18.75" customHeight="1">
      <c r="A5" s="22"/>
      <c r="B5" s="12"/>
      <c r="C5" s="21"/>
      <c r="D5" s="13"/>
      <c r="E5" s="13"/>
      <c r="F5" s="13"/>
      <c r="G5" s="21"/>
      <c r="H5" s="21"/>
      <c r="I5" s="21" t="s">
        <v>26</v>
      </c>
      <c r="J5" s="21" t="s">
        <v>37</v>
      </c>
      <c r="K5" s="13"/>
      <c r="N5" s="64" t="s">
        <v>26</v>
      </c>
      <c r="O5" s="64" t="s">
        <v>37</v>
      </c>
    </row>
    <row r="6" spans="1:13" s="14" customFormat="1" ht="18.75" customHeight="1">
      <c r="A6" s="31">
        <v>1</v>
      </c>
      <c r="B6" s="29">
        <v>0.375</v>
      </c>
      <c r="C6" s="25" t="str">
        <f>M6</f>
        <v>塩釜ＦＣ</v>
      </c>
      <c r="D6" s="18">
        <v>7</v>
      </c>
      <c r="E6" s="9" t="s">
        <v>12</v>
      </c>
      <c r="F6" s="18">
        <v>0</v>
      </c>
      <c r="G6" s="25" t="str">
        <f>M7</f>
        <v>利府しらかし</v>
      </c>
      <c r="H6" s="9" t="s">
        <v>0</v>
      </c>
      <c r="I6" s="8" t="str">
        <f>C8</f>
        <v>あけのだいら</v>
      </c>
      <c r="J6" s="10" t="str">
        <f>M10</f>
        <v>富ケ丘</v>
      </c>
      <c r="K6" s="8"/>
      <c r="L6" s="14">
        <v>1</v>
      </c>
      <c r="M6" s="64" t="s">
        <v>38</v>
      </c>
    </row>
    <row r="7" spans="1:13" s="14" customFormat="1" ht="18.75" customHeight="1">
      <c r="A7" s="31">
        <v>2</v>
      </c>
      <c r="B7" s="26">
        <v>0.40972222222222227</v>
      </c>
      <c r="C7" s="25" t="str">
        <f>M8</f>
        <v>七ケ浜SC</v>
      </c>
      <c r="D7" s="18">
        <v>16</v>
      </c>
      <c r="E7" s="9" t="s">
        <v>12</v>
      </c>
      <c r="F7" s="18">
        <v>0</v>
      </c>
      <c r="G7" s="25" t="str">
        <f>M9</f>
        <v>富谷ＦＣ</v>
      </c>
      <c r="H7" s="9" t="s">
        <v>0</v>
      </c>
      <c r="I7" s="8" t="str">
        <f>G8</f>
        <v>富ケ丘</v>
      </c>
      <c r="J7" s="10" t="str">
        <f>M6</f>
        <v>塩釜ＦＣ</v>
      </c>
      <c r="K7" s="10"/>
      <c r="L7" s="14">
        <v>2</v>
      </c>
      <c r="M7" s="64" t="s">
        <v>14</v>
      </c>
    </row>
    <row r="8" spans="1:13" s="14" customFormat="1" ht="18.75" customHeight="1">
      <c r="A8" s="31">
        <v>3</v>
      </c>
      <c r="B8" s="26">
        <v>0.4444444444444444</v>
      </c>
      <c r="C8" s="25" t="str">
        <f>M12</f>
        <v>あけのだいら</v>
      </c>
      <c r="D8" s="18">
        <v>1</v>
      </c>
      <c r="E8" s="9" t="s">
        <v>12</v>
      </c>
      <c r="F8" s="18">
        <v>7</v>
      </c>
      <c r="G8" s="25" t="str">
        <f>M10</f>
        <v>富ケ丘</v>
      </c>
      <c r="H8" s="9" t="s">
        <v>0</v>
      </c>
      <c r="I8" s="8" t="str">
        <f>G6</f>
        <v>利府しらかし</v>
      </c>
      <c r="J8" s="10" t="str">
        <f>M8</f>
        <v>七ケ浜SC</v>
      </c>
      <c r="K8" s="10"/>
      <c r="L8" s="14">
        <v>3</v>
      </c>
      <c r="M8" s="64" t="s">
        <v>68</v>
      </c>
    </row>
    <row r="9" spans="1:13" s="14" customFormat="1" ht="18.75" customHeight="1">
      <c r="A9" s="31">
        <v>4</v>
      </c>
      <c r="B9" s="26">
        <v>0.4791666666666667</v>
      </c>
      <c r="C9" s="25" t="str">
        <f>M11</f>
        <v>TOMIYA</v>
      </c>
      <c r="D9" s="18">
        <v>5</v>
      </c>
      <c r="E9" s="9" t="s">
        <v>12</v>
      </c>
      <c r="F9" s="18">
        <v>1</v>
      </c>
      <c r="G9" s="25" t="str">
        <f>M6</f>
        <v>塩釜ＦＣ</v>
      </c>
      <c r="H9" s="9" t="s">
        <v>0</v>
      </c>
      <c r="I9" s="8" t="str">
        <f>G7</f>
        <v>富谷ＦＣ</v>
      </c>
      <c r="J9" s="10" t="str">
        <f>M12</f>
        <v>あけのだいら</v>
      </c>
      <c r="K9" s="6"/>
      <c r="L9" s="14">
        <v>4</v>
      </c>
      <c r="M9" s="64" t="s">
        <v>35</v>
      </c>
    </row>
    <row r="10" spans="1:13" s="14" customFormat="1" ht="18.75" customHeight="1">
      <c r="A10" s="31">
        <v>5</v>
      </c>
      <c r="B10" s="26">
        <v>0.513888888888889</v>
      </c>
      <c r="C10" s="25" t="str">
        <f>M7</f>
        <v>利府しらかし</v>
      </c>
      <c r="D10" s="18">
        <v>2</v>
      </c>
      <c r="E10" s="9" t="s">
        <v>12</v>
      </c>
      <c r="F10" s="18">
        <v>6</v>
      </c>
      <c r="G10" s="25" t="str">
        <f>M8</f>
        <v>七ケ浜SC</v>
      </c>
      <c r="H10" s="9" t="s">
        <v>0</v>
      </c>
      <c r="I10" s="8" t="str">
        <f>C6</f>
        <v>塩釜ＦＣ</v>
      </c>
      <c r="J10" s="10" t="str">
        <f>M11</f>
        <v>TOMIYA</v>
      </c>
      <c r="K10" s="6"/>
      <c r="L10" s="14">
        <v>5</v>
      </c>
      <c r="M10" s="64" t="s">
        <v>69</v>
      </c>
    </row>
    <row r="11" spans="1:13" s="14" customFormat="1" ht="18.75" customHeight="1">
      <c r="A11" s="31">
        <v>6</v>
      </c>
      <c r="B11" s="26">
        <v>0.548611111111111</v>
      </c>
      <c r="C11" s="25" t="str">
        <f>M9</f>
        <v>富谷ＦＣ</v>
      </c>
      <c r="D11" s="18">
        <v>5</v>
      </c>
      <c r="E11" s="9" t="s">
        <v>12</v>
      </c>
      <c r="F11" s="18">
        <v>4</v>
      </c>
      <c r="G11" s="25" t="str">
        <f>M12</f>
        <v>あけのだいら</v>
      </c>
      <c r="H11" s="9" t="s">
        <v>0</v>
      </c>
      <c r="I11" s="63" t="str">
        <f>C9</f>
        <v>TOMIYA</v>
      </c>
      <c r="J11" s="10" t="str">
        <f>M7</f>
        <v>利府しらかし</v>
      </c>
      <c r="K11" s="10"/>
      <c r="L11" s="14">
        <v>6</v>
      </c>
      <c r="M11" s="64" t="s">
        <v>70</v>
      </c>
    </row>
    <row r="12" spans="1:13" s="14" customFormat="1" ht="18.75" customHeight="1">
      <c r="A12" s="31">
        <v>7</v>
      </c>
      <c r="B12" s="26">
        <v>0.5833333333333334</v>
      </c>
      <c r="C12" s="25" t="str">
        <f>M10</f>
        <v>富ケ丘</v>
      </c>
      <c r="D12" s="18">
        <v>1</v>
      </c>
      <c r="E12" s="9" t="s">
        <v>12</v>
      </c>
      <c r="F12" s="18">
        <v>10</v>
      </c>
      <c r="G12" s="25" t="str">
        <f>M11</f>
        <v>TOMIYA</v>
      </c>
      <c r="H12" s="9" t="s">
        <v>0</v>
      </c>
      <c r="I12" s="8" t="str">
        <f>M8</f>
        <v>七ケ浜SC</v>
      </c>
      <c r="J12" s="10" t="str">
        <f>M9</f>
        <v>富谷ＦＣ</v>
      </c>
      <c r="L12" s="14">
        <v>7</v>
      </c>
      <c r="M12" s="64" t="s">
        <v>71</v>
      </c>
    </row>
    <row r="13" spans="1:10" s="14" customFormat="1" ht="21.75" customHeight="1">
      <c r="A13" s="67"/>
      <c r="I13" s="65"/>
      <c r="J13" s="65"/>
    </row>
    <row r="14" spans="1:11" s="14" customFormat="1" ht="21.75" customHeight="1">
      <c r="A14" s="31"/>
      <c r="B14" s="26"/>
      <c r="H14" s="9"/>
      <c r="I14" s="8"/>
      <c r="J14" s="8"/>
      <c r="K14" s="10"/>
    </row>
    <row r="15" spans="1:10" s="14" customFormat="1" ht="18.75" customHeight="1">
      <c r="A15" s="31"/>
      <c r="B15" s="76" t="s">
        <v>90</v>
      </c>
      <c r="C15" s="77"/>
      <c r="D15" s="78"/>
      <c r="E15" s="78"/>
      <c r="F15" s="78"/>
      <c r="G15" s="77"/>
      <c r="H15" s="21"/>
      <c r="I15" s="21"/>
      <c r="J15" s="22"/>
    </row>
    <row r="16" spans="2:11" s="14" customFormat="1" ht="18.75" customHeight="1">
      <c r="B16" s="12"/>
      <c r="C16" s="21"/>
      <c r="D16" s="13"/>
      <c r="E16" s="13"/>
      <c r="F16" s="13"/>
      <c r="G16" s="21"/>
      <c r="H16" s="21"/>
      <c r="I16" s="21" t="s">
        <v>26</v>
      </c>
      <c r="J16" s="21" t="s">
        <v>37</v>
      </c>
      <c r="K16" s="13"/>
    </row>
    <row r="17" spans="1:10" s="14" customFormat="1" ht="18.75" customHeight="1">
      <c r="A17" s="31">
        <v>1</v>
      </c>
      <c r="B17" s="79">
        <v>0.4375</v>
      </c>
      <c r="C17" s="25" t="str">
        <f>M7</f>
        <v>利府しらかし</v>
      </c>
      <c r="D17" s="18">
        <v>0</v>
      </c>
      <c r="E17" s="9" t="s">
        <v>12</v>
      </c>
      <c r="F17" s="18">
        <v>1</v>
      </c>
      <c r="G17" s="25" t="str">
        <f>M9</f>
        <v>富谷ＦＣ</v>
      </c>
      <c r="H17" s="9" t="s">
        <v>0</v>
      </c>
      <c r="I17" s="8" t="str">
        <f>M6</f>
        <v>塩釜ＦＣ</v>
      </c>
      <c r="J17" s="8" t="str">
        <f>M12</f>
        <v>あけのだいら</v>
      </c>
    </row>
    <row r="18" spans="1:10" s="14" customFormat="1" ht="18.75" customHeight="1">
      <c r="A18" s="31">
        <v>2</v>
      </c>
      <c r="B18" s="79">
        <v>0.47222222222222227</v>
      </c>
      <c r="C18" s="25" t="str">
        <f>M12</f>
        <v>あけのだいら</v>
      </c>
      <c r="D18" s="18">
        <v>1</v>
      </c>
      <c r="E18" s="9" t="s">
        <v>12</v>
      </c>
      <c r="F18" s="18">
        <v>11</v>
      </c>
      <c r="G18" s="25" t="str">
        <f>M11</f>
        <v>TOMIYA</v>
      </c>
      <c r="H18" s="9" t="s">
        <v>0</v>
      </c>
      <c r="I18" s="8" t="str">
        <f>M9</f>
        <v>富谷ＦＣ</v>
      </c>
      <c r="J18" s="8" t="str">
        <f>M7</f>
        <v>利府しらかし</v>
      </c>
    </row>
    <row r="19" spans="1:11" s="14" customFormat="1" ht="18.75" customHeight="1">
      <c r="A19" s="31">
        <v>3</v>
      </c>
      <c r="B19" s="79">
        <v>0.5069444444444444</v>
      </c>
      <c r="C19" s="25" t="str">
        <f>M6</f>
        <v>塩釜ＦＣ</v>
      </c>
      <c r="D19" s="18">
        <v>5</v>
      </c>
      <c r="E19" s="9" t="s">
        <v>12</v>
      </c>
      <c r="F19" s="18">
        <v>0</v>
      </c>
      <c r="G19" s="25" t="str">
        <f>M10</f>
        <v>富ケ丘</v>
      </c>
      <c r="H19" s="9" t="s">
        <v>0</v>
      </c>
      <c r="I19" s="8" t="str">
        <f>M12</f>
        <v>あけのだいら</v>
      </c>
      <c r="J19" s="8" t="str">
        <f>M11</f>
        <v>TOMIYA</v>
      </c>
      <c r="K19" s="13"/>
    </row>
    <row r="20" spans="1:11" ht="18.75" customHeight="1">
      <c r="A20" s="31">
        <v>4</v>
      </c>
      <c r="B20" s="79">
        <v>0.5416666666666666</v>
      </c>
      <c r="C20" s="25" t="str">
        <f>M7</f>
        <v>利府しらかし</v>
      </c>
      <c r="D20" s="18">
        <v>6</v>
      </c>
      <c r="E20" s="9" t="s">
        <v>12</v>
      </c>
      <c r="F20" s="18">
        <v>1</v>
      </c>
      <c r="G20" s="25" t="str">
        <f>M12</f>
        <v>あけのだいら</v>
      </c>
      <c r="H20" s="9" t="s">
        <v>0</v>
      </c>
      <c r="I20" s="8" t="str">
        <f>M10</f>
        <v>富ケ丘</v>
      </c>
      <c r="J20" s="8" t="str">
        <f>M8</f>
        <v>七ケ浜SC</v>
      </c>
      <c r="K20" s="10"/>
    </row>
    <row r="21" spans="1:10" s="14" customFormat="1" ht="18.75" customHeight="1">
      <c r="A21" s="31">
        <v>5</v>
      </c>
      <c r="B21" s="79">
        <v>0.576388888888889</v>
      </c>
      <c r="C21" s="25" t="str">
        <f>M8</f>
        <v>七ケ浜SC</v>
      </c>
      <c r="D21" s="18">
        <v>2</v>
      </c>
      <c r="E21" s="9" t="s">
        <v>12</v>
      </c>
      <c r="F21" s="18">
        <v>2</v>
      </c>
      <c r="G21" s="25" t="str">
        <f>M10</f>
        <v>富ケ丘</v>
      </c>
      <c r="H21" s="9" t="s">
        <v>0</v>
      </c>
      <c r="I21" s="8" t="str">
        <f>M7</f>
        <v>利府しらかし</v>
      </c>
      <c r="J21" s="8" t="str">
        <f>M6</f>
        <v>塩釜ＦＣ</v>
      </c>
    </row>
    <row r="22" spans="1:11" s="14" customFormat="1" ht="18.75" customHeight="1">
      <c r="A22" s="31">
        <v>6</v>
      </c>
      <c r="B22" s="79">
        <v>0.611111111111111</v>
      </c>
      <c r="C22" s="68" t="str">
        <f>M9</f>
        <v>富谷ＦＣ</v>
      </c>
      <c r="D22" s="18">
        <v>0</v>
      </c>
      <c r="E22" s="9" t="s">
        <v>12</v>
      </c>
      <c r="F22" s="18">
        <v>5</v>
      </c>
      <c r="G22" s="68" t="str">
        <f>M11</f>
        <v>TOMIYA</v>
      </c>
      <c r="H22" s="9" t="s">
        <v>0</v>
      </c>
      <c r="I22" s="8" t="str">
        <f>M8</f>
        <v>七ケ浜SC</v>
      </c>
      <c r="J22" s="8" t="str">
        <f>M10</f>
        <v>富ケ丘</v>
      </c>
      <c r="K22" s="6"/>
    </row>
    <row r="23" spans="1:11" s="14" customFormat="1" ht="18.75" customHeight="1">
      <c r="A23" s="31">
        <v>7</v>
      </c>
      <c r="B23" s="80">
        <v>0.6458333333333334</v>
      </c>
      <c r="C23" s="25" t="str">
        <f>M6</f>
        <v>塩釜ＦＣ</v>
      </c>
      <c r="D23" s="18">
        <v>7</v>
      </c>
      <c r="E23" s="9" t="s">
        <v>12</v>
      </c>
      <c r="F23" s="18">
        <v>0</v>
      </c>
      <c r="G23" s="25" t="str">
        <f>M8</f>
        <v>七ケ浜SC</v>
      </c>
      <c r="H23" s="9" t="s">
        <v>0</v>
      </c>
      <c r="I23" s="8" t="str">
        <f>M11</f>
        <v>TOMIYA</v>
      </c>
      <c r="J23" s="8" t="str">
        <f>M9</f>
        <v>富谷ＦＣ</v>
      </c>
      <c r="K23" s="10"/>
    </row>
    <row r="24" spans="1:11" s="14" customFormat="1" ht="18.75" customHeight="1">
      <c r="A24" s="66"/>
      <c r="K24" s="10"/>
    </row>
    <row r="25" spans="1:11" ht="18.7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10"/>
    </row>
    <row r="26" spans="1:10" ht="18.75" customHeight="1">
      <c r="A26" s="31"/>
      <c r="B26" s="12" t="s">
        <v>83</v>
      </c>
      <c r="C26" s="21"/>
      <c r="D26" s="13"/>
      <c r="E26" s="13"/>
      <c r="F26" s="13"/>
      <c r="G26" s="21"/>
      <c r="H26" s="21"/>
      <c r="I26" s="18" t="s">
        <v>104</v>
      </c>
      <c r="J26" s="22"/>
    </row>
    <row r="27" spans="2:11" s="14" customFormat="1" ht="18.75" customHeight="1">
      <c r="B27" s="12"/>
      <c r="C27" s="21"/>
      <c r="D27" s="13"/>
      <c r="E27" s="13"/>
      <c r="F27" s="13"/>
      <c r="G27" s="21"/>
      <c r="H27" s="21"/>
      <c r="I27" s="21" t="s">
        <v>26</v>
      </c>
      <c r="J27" s="21" t="s">
        <v>37</v>
      </c>
      <c r="K27" s="13"/>
    </row>
    <row r="28" spans="1:10" ht="18.75" customHeight="1">
      <c r="A28" s="31">
        <v>1</v>
      </c>
      <c r="B28" s="119">
        <v>0.4583333333333333</v>
      </c>
      <c r="C28" s="25" t="str">
        <f>M7</f>
        <v>利府しらかし</v>
      </c>
      <c r="D28" s="18">
        <v>0</v>
      </c>
      <c r="E28" s="9" t="s">
        <v>12</v>
      </c>
      <c r="F28" s="18">
        <v>7</v>
      </c>
      <c r="G28" s="25" t="str">
        <f>M11</f>
        <v>TOMIYA</v>
      </c>
      <c r="H28" s="9" t="s">
        <v>0</v>
      </c>
      <c r="I28" s="57" t="str">
        <f>M12</f>
        <v>あけのだいら</v>
      </c>
      <c r="J28" s="57" t="str">
        <f>M8</f>
        <v>七ケ浜SC</v>
      </c>
    </row>
    <row r="29" spans="1:10" ht="18.75" customHeight="1">
      <c r="A29" s="31">
        <v>2</v>
      </c>
      <c r="B29" s="119">
        <v>0.4930555555555556</v>
      </c>
      <c r="C29" s="25" t="str">
        <f>M6</f>
        <v>塩釜ＦＣ</v>
      </c>
      <c r="D29" s="18">
        <v>12</v>
      </c>
      <c r="E29" s="9" t="s">
        <v>12</v>
      </c>
      <c r="F29" s="18">
        <v>1</v>
      </c>
      <c r="G29" s="25" t="str">
        <f>M12</f>
        <v>あけのだいら</v>
      </c>
      <c r="H29" s="9" t="s">
        <v>0</v>
      </c>
      <c r="I29" s="57" t="str">
        <f>M11</f>
        <v>TOMIYA</v>
      </c>
      <c r="J29" s="57" t="str">
        <f>M7</f>
        <v>利府しらかし</v>
      </c>
    </row>
    <row r="30" spans="1:10" ht="18.75" customHeight="1">
      <c r="A30" s="31">
        <v>3</v>
      </c>
      <c r="B30" s="119">
        <v>0.5277777777777778</v>
      </c>
      <c r="C30" s="25" t="str">
        <f>M8</f>
        <v>七ケ浜SC</v>
      </c>
      <c r="D30" s="18">
        <v>1</v>
      </c>
      <c r="E30" s="9" t="s">
        <v>12</v>
      </c>
      <c r="F30" s="18">
        <v>6</v>
      </c>
      <c r="G30" s="25" t="str">
        <f>M11</f>
        <v>TOMIYA</v>
      </c>
      <c r="H30" s="9" t="s">
        <v>0</v>
      </c>
      <c r="I30" s="58" t="str">
        <f>M10</f>
        <v>富ケ丘</v>
      </c>
      <c r="J30" s="58" t="str">
        <f>M9</f>
        <v>富谷ＦＣ</v>
      </c>
    </row>
    <row r="31" spans="1:10" ht="18.75" customHeight="1">
      <c r="A31" s="31">
        <v>4</v>
      </c>
      <c r="B31" s="119">
        <v>0.5625</v>
      </c>
      <c r="C31" s="25" t="str">
        <f>M9</f>
        <v>富谷ＦＣ</v>
      </c>
      <c r="D31" s="18">
        <v>0</v>
      </c>
      <c r="E31" s="9" t="s">
        <v>12</v>
      </c>
      <c r="F31" s="18">
        <v>1</v>
      </c>
      <c r="G31" s="25" t="str">
        <f>M10</f>
        <v>富ケ丘</v>
      </c>
      <c r="H31" s="9" t="s">
        <v>0</v>
      </c>
      <c r="I31" s="58" t="str">
        <f>M6</f>
        <v>塩釜ＦＣ</v>
      </c>
      <c r="J31" s="58" t="str">
        <f>M12</f>
        <v>あけのだいら</v>
      </c>
    </row>
    <row r="32" spans="1:10" ht="18.75" customHeight="1">
      <c r="A32" s="31">
        <v>5</v>
      </c>
      <c r="B32" s="119">
        <v>0.5902777777777778</v>
      </c>
      <c r="C32" s="25" t="str">
        <f>M8</f>
        <v>七ケ浜SC</v>
      </c>
      <c r="D32" s="18">
        <v>11</v>
      </c>
      <c r="E32" s="9" t="s">
        <v>12</v>
      </c>
      <c r="F32" s="18">
        <v>1</v>
      </c>
      <c r="G32" s="25" t="str">
        <f>M12</f>
        <v>あけのだいら</v>
      </c>
      <c r="H32" s="9" t="s">
        <v>0</v>
      </c>
      <c r="I32" s="57" t="str">
        <f>M7</f>
        <v>利府しらかし</v>
      </c>
      <c r="J32" s="57" t="str">
        <f>M10</f>
        <v>富ケ丘</v>
      </c>
    </row>
    <row r="33" spans="1:10" ht="18.75" customHeight="1">
      <c r="A33" s="31">
        <v>6</v>
      </c>
      <c r="B33" s="119">
        <v>0.625</v>
      </c>
      <c r="C33" s="25" t="str">
        <f>M6</f>
        <v>塩釜ＦＣ</v>
      </c>
      <c r="D33" s="18">
        <v>8</v>
      </c>
      <c r="E33" s="9" t="s">
        <v>12</v>
      </c>
      <c r="F33" s="18">
        <v>1</v>
      </c>
      <c r="G33" s="25" t="str">
        <f>M9</f>
        <v>富谷ＦＣ</v>
      </c>
      <c r="H33" s="9" t="s">
        <v>0</v>
      </c>
      <c r="I33" s="57" t="str">
        <f>M8</f>
        <v>七ケ浜SC</v>
      </c>
      <c r="J33" s="57" t="str">
        <f>M11</f>
        <v>TOMIYA</v>
      </c>
    </row>
    <row r="34" spans="1:10" ht="18.75" customHeight="1">
      <c r="A34" s="31">
        <v>7</v>
      </c>
      <c r="B34" s="120">
        <v>0.6527777777777778</v>
      </c>
      <c r="C34" s="25" t="str">
        <f>M7</f>
        <v>利府しらかし</v>
      </c>
      <c r="D34" s="18">
        <v>0</v>
      </c>
      <c r="E34" s="9" t="s">
        <v>12</v>
      </c>
      <c r="F34" s="18">
        <v>7</v>
      </c>
      <c r="G34" s="25" t="str">
        <f>M10</f>
        <v>富ケ丘</v>
      </c>
      <c r="H34" s="9" t="s">
        <v>0</v>
      </c>
      <c r="I34" s="57" t="str">
        <f>M9</f>
        <v>富谷ＦＣ</v>
      </c>
      <c r="J34" s="57" t="str">
        <f>M6</f>
        <v>塩釜ＦＣ</v>
      </c>
    </row>
    <row r="35" ht="15" customHeight="1"/>
    <row r="36" spans="1:11" s="14" customFormat="1" ht="21.75" customHeight="1">
      <c r="A36" s="56" t="s">
        <v>27</v>
      </c>
      <c r="C36" s="13"/>
      <c r="D36" s="13"/>
      <c r="E36" s="13"/>
      <c r="F36" s="13"/>
      <c r="G36" s="13"/>
      <c r="H36" s="13"/>
      <c r="I36" s="61"/>
      <c r="J36" s="61"/>
      <c r="K36" s="13"/>
    </row>
    <row r="37" spans="1:11" s="14" customFormat="1" ht="21.75" customHeight="1">
      <c r="A37" s="56"/>
      <c r="B37" s="62" t="s">
        <v>28</v>
      </c>
      <c r="C37" s="13"/>
      <c r="D37" s="13"/>
      <c r="E37" s="13"/>
      <c r="F37" s="13"/>
      <c r="G37" s="13"/>
      <c r="H37" s="13"/>
      <c r="I37" s="61"/>
      <c r="J37" s="61"/>
      <c r="K37" s="13"/>
    </row>
    <row r="38" spans="1:11" s="14" customFormat="1" ht="21.75" customHeight="1">
      <c r="A38" s="56" t="s">
        <v>50</v>
      </c>
      <c r="C38" s="13"/>
      <c r="D38" s="13"/>
      <c r="E38" s="13"/>
      <c r="F38" s="13"/>
      <c r="G38" s="13"/>
      <c r="H38" s="13"/>
      <c r="I38" s="61"/>
      <c r="J38" s="61"/>
      <c r="K38" s="13"/>
    </row>
    <row r="39" spans="1:11" s="14" customFormat="1" ht="21.75" customHeight="1">
      <c r="A39" s="56" t="s">
        <v>29</v>
      </c>
      <c r="C39" s="8"/>
      <c r="D39" s="9"/>
      <c r="E39" s="10"/>
      <c r="F39" s="9"/>
      <c r="G39" s="8"/>
      <c r="H39" s="59"/>
      <c r="I39" s="8"/>
      <c r="J39" s="8"/>
      <c r="K39" s="6"/>
    </row>
    <row r="40" spans="1:11" s="14" customFormat="1" ht="21.75" customHeight="1">
      <c r="A40" s="56" t="s">
        <v>30</v>
      </c>
      <c r="C40" s="8"/>
      <c r="D40" s="9"/>
      <c r="E40" s="10"/>
      <c r="F40" s="9"/>
      <c r="G40" s="8"/>
      <c r="H40" s="59"/>
      <c r="I40" s="8"/>
      <c r="J40" s="8"/>
      <c r="K40" s="10"/>
    </row>
    <row r="41" spans="1:11" s="14" customFormat="1" ht="21.75" customHeight="1">
      <c r="A41" s="56" t="s">
        <v>31</v>
      </c>
      <c r="C41" s="8"/>
      <c r="D41" s="9"/>
      <c r="E41" s="10"/>
      <c r="F41" s="9"/>
      <c r="G41" s="8"/>
      <c r="H41" s="59"/>
      <c r="I41" s="8"/>
      <c r="J41" s="8"/>
      <c r="K41" s="10"/>
    </row>
    <row r="42" spans="1:11" s="14" customFormat="1" ht="21.75" customHeight="1">
      <c r="A42" s="56" t="s">
        <v>32</v>
      </c>
      <c r="C42" s="8"/>
      <c r="D42" s="9"/>
      <c r="E42" s="10"/>
      <c r="F42" s="9"/>
      <c r="G42" s="8"/>
      <c r="H42" s="59"/>
      <c r="I42" s="8"/>
      <c r="J42" s="60"/>
      <c r="K42" s="10"/>
    </row>
    <row r="43" spans="1:11" s="14" customFormat="1" ht="21.75" customHeight="1">
      <c r="A43" s="56" t="s">
        <v>51</v>
      </c>
      <c r="C43" s="8"/>
      <c r="D43" s="9"/>
      <c r="E43" s="10"/>
      <c r="F43" s="9"/>
      <c r="G43" s="8"/>
      <c r="H43" s="59"/>
      <c r="I43" s="8"/>
      <c r="J43" s="8"/>
      <c r="K43" s="10"/>
    </row>
  </sheetData>
  <sheetProtection/>
  <mergeCells count="4">
    <mergeCell ref="B3:C3"/>
    <mergeCell ref="A1:J1"/>
    <mergeCell ref="I3:J3"/>
    <mergeCell ref="A2:J2"/>
  </mergeCells>
  <printOptions/>
  <pageMargins left="0.3937007874015748" right="0.5511811023622047" top="0.4724409448818898" bottom="0.31496062992125984" header="0.35433070866141736" footer="0.1968503937007874"/>
  <pageSetup horizontalDpi="300" verticalDpi="300" orientation="portrait" paperSize="9" r:id="rId1"/>
  <ignoredErrors>
    <ignoredError sqref="J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85" zoomScaleNormal="85" zoomScaleSheetLayoutView="75" zoomScalePageLayoutView="0" workbookViewId="0" topLeftCell="A10">
      <selection activeCell="F35" sqref="F35"/>
    </sheetView>
  </sheetViews>
  <sheetFormatPr defaultColWidth="9.00390625" defaultRowHeight="13.5"/>
  <cols>
    <col min="1" max="1" width="9.50390625" style="1" customWidth="1"/>
    <col min="2" max="2" width="7.375" style="3" customWidth="1"/>
    <col min="3" max="3" width="15.625" style="20" customWidth="1"/>
    <col min="4" max="4" width="4.75390625" style="2" customWidth="1"/>
    <col min="5" max="5" width="4.00390625" style="1" customWidth="1"/>
    <col min="6" max="6" width="5.25390625" style="2" customWidth="1"/>
    <col min="7" max="7" width="15.625" style="20" customWidth="1"/>
    <col min="8" max="8" width="7.50390625" style="20" customWidth="1"/>
    <col min="9" max="10" width="11.625" style="20" customWidth="1"/>
    <col min="11" max="11" width="6.75390625" style="1" customWidth="1"/>
    <col min="12" max="12" width="5.875" style="1" hidden="1" customWidth="1"/>
    <col min="13" max="13" width="20.00390625" style="1" hidden="1" customWidth="1"/>
    <col min="14" max="15" width="9.00390625" style="1" hidden="1" customWidth="1"/>
    <col min="16" max="16" width="0" style="1" hidden="1" customWidth="1"/>
    <col min="17" max="16384" width="9.00390625" style="1" customWidth="1"/>
  </cols>
  <sheetData>
    <row r="1" spans="1:11" s="5" customFormat="1" ht="27.75" customHeight="1">
      <c r="A1" s="129" t="s">
        <v>75</v>
      </c>
      <c r="B1" s="129"/>
      <c r="C1" s="129"/>
      <c r="D1" s="129"/>
      <c r="E1" s="129"/>
      <c r="F1" s="129"/>
      <c r="G1" s="129"/>
      <c r="H1" s="129"/>
      <c r="I1" s="129"/>
      <c r="J1" s="129"/>
      <c r="K1" s="19"/>
    </row>
    <row r="2" spans="1:11" s="5" customFormat="1" ht="27.75" customHeight="1">
      <c r="A2" s="129" t="s">
        <v>77</v>
      </c>
      <c r="B2" s="129"/>
      <c r="C2" s="129"/>
      <c r="D2" s="129"/>
      <c r="E2" s="129"/>
      <c r="F2" s="129"/>
      <c r="G2" s="129"/>
      <c r="H2" s="129"/>
      <c r="I2" s="129"/>
      <c r="J2" s="129"/>
      <c r="K2" s="19"/>
    </row>
    <row r="3" spans="2:11" s="17" customFormat="1" ht="28.5" customHeight="1">
      <c r="B3" s="128" t="s">
        <v>52</v>
      </c>
      <c r="C3" s="128"/>
      <c r="D3" s="18"/>
      <c r="E3" s="18"/>
      <c r="F3" s="18"/>
      <c r="G3" s="18"/>
      <c r="H3" s="18"/>
      <c r="I3" s="130" t="s">
        <v>101</v>
      </c>
      <c r="J3" s="130"/>
      <c r="K3" s="18"/>
    </row>
    <row r="4" spans="2:11" s="14" customFormat="1" ht="18.75" customHeight="1">
      <c r="B4" s="12" t="s">
        <v>76</v>
      </c>
      <c r="C4" s="21"/>
      <c r="D4" s="13"/>
      <c r="E4" s="13"/>
      <c r="F4" s="13"/>
      <c r="G4" s="21"/>
      <c r="H4" s="21"/>
      <c r="I4" s="23"/>
      <c r="J4" s="23"/>
      <c r="K4" s="13"/>
    </row>
    <row r="5" spans="1:15" s="14" customFormat="1" ht="18.75" customHeight="1">
      <c r="A5" s="22"/>
      <c r="B5" s="12"/>
      <c r="C5" s="21"/>
      <c r="D5" s="13"/>
      <c r="E5" s="13"/>
      <c r="F5" s="13"/>
      <c r="G5" s="21"/>
      <c r="H5" s="21"/>
      <c r="I5" s="21" t="s">
        <v>26</v>
      </c>
      <c r="J5" s="21" t="s">
        <v>37</v>
      </c>
      <c r="K5" s="13"/>
      <c r="N5" s="64" t="s">
        <v>26</v>
      </c>
      <c r="O5" s="64" t="s">
        <v>37</v>
      </c>
    </row>
    <row r="6" spans="1:15" s="14" customFormat="1" ht="18.75" customHeight="1">
      <c r="A6" s="31">
        <v>1</v>
      </c>
      <c r="B6" s="29">
        <v>0.375</v>
      </c>
      <c r="C6" s="25" t="str">
        <f>M7</f>
        <v>マリソル松島</v>
      </c>
      <c r="D6" s="18">
        <v>8</v>
      </c>
      <c r="E6" s="9" t="s">
        <v>12</v>
      </c>
      <c r="F6" s="18">
        <v>3</v>
      </c>
      <c r="G6" s="25" t="str">
        <f>M10</f>
        <v>利府グラ</v>
      </c>
      <c r="H6" s="9" t="s">
        <v>0</v>
      </c>
      <c r="I6" s="57" t="str">
        <f>M9</f>
        <v>鶴ケ谷</v>
      </c>
      <c r="J6" s="57" t="str">
        <f>M6</f>
        <v>多賀城ＦＣ</v>
      </c>
      <c r="K6" s="8"/>
      <c r="L6" s="14">
        <v>1</v>
      </c>
      <c r="M6" s="64" t="s">
        <v>36</v>
      </c>
      <c r="N6" s="14">
        <v>3</v>
      </c>
      <c r="O6" s="14">
        <v>3</v>
      </c>
    </row>
    <row r="7" spans="1:15" s="14" customFormat="1" ht="18.75" customHeight="1">
      <c r="A7" s="31">
        <v>2</v>
      </c>
      <c r="B7" s="26">
        <v>0.40972222222222227</v>
      </c>
      <c r="C7" s="25" t="str">
        <f>M8</f>
        <v>青山FC</v>
      </c>
      <c r="D7" s="18">
        <v>3</v>
      </c>
      <c r="E7" s="9" t="s">
        <v>12</v>
      </c>
      <c r="F7" s="18">
        <v>3</v>
      </c>
      <c r="G7" s="25" t="str">
        <f>M12</f>
        <v>黒川大和</v>
      </c>
      <c r="H7" s="9" t="s">
        <v>0</v>
      </c>
      <c r="I7" s="57" t="str">
        <f>M7</f>
        <v>マリソル松島</v>
      </c>
      <c r="J7" s="57" t="str">
        <f>M10</f>
        <v>利府グラ</v>
      </c>
      <c r="K7" s="10"/>
      <c r="L7" s="14">
        <v>2</v>
      </c>
      <c r="M7" s="64" t="s">
        <v>10</v>
      </c>
      <c r="N7" s="14">
        <v>3</v>
      </c>
      <c r="O7" s="14">
        <v>3</v>
      </c>
    </row>
    <row r="8" spans="1:15" s="14" customFormat="1" ht="18.75" customHeight="1">
      <c r="A8" s="31">
        <v>3</v>
      </c>
      <c r="B8" s="26">
        <v>0.4444444444444444</v>
      </c>
      <c r="C8" s="25" t="str">
        <f>M7</f>
        <v>マリソル松島</v>
      </c>
      <c r="D8" s="18">
        <v>16</v>
      </c>
      <c r="E8" s="9" t="s">
        <v>12</v>
      </c>
      <c r="F8" s="18">
        <v>0</v>
      </c>
      <c r="G8" s="25" t="str">
        <f>M11</f>
        <v>ラセルバロイ</v>
      </c>
      <c r="H8" s="9" t="s">
        <v>0</v>
      </c>
      <c r="I8" s="57" t="str">
        <f>M12</f>
        <v>黒川大和</v>
      </c>
      <c r="J8" s="57" t="str">
        <f>M8</f>
        <v>青山FC</v>
      </c>
      <c r="K8" s="10"/>
      <c r="L8" s="14">
        <v>3</v>
      </c>
      <c r="M8" s="64" t="s">
        <v>78</v>
      </c>
      <c r="N8" s="14">
        <v>3</v>
      </c>
      <c r="O8" s="14">
        <v>3</v>
      </c>
    </row>
    <row r="9" spans="1:15" s="14" customFormat="1" ht="18.75" customHeight="1">
      <c r="A9" s="31">
        <v>4</v>
      </c>
      <c r="B9" s="26">
        <v>0.4791666666666667</v>
      </c>
      <c r="C9" s="25" t="str">
        <f>M6</f>
        <v>多賀城ＦＣ</v>
      </c>
      <c r="D9" s="18">
        <v>10</v>
      </c>
      <c r="E9" s="9" t="s">
        <v>12</v>
      </c>
      <c r="F9" s="18">
        <v>0</v>
      </c>
      <c r="G9" s="25" t="str">
        <f>M12</f>
        <v>黒川大和</v>
      </c>
      <c r="H9" s="9" t="s">
        <v>0</v>
      </c>
      <c r="I9" s="57" t="str">
        <f>M11</f>
        <v>ラセルバロイ</v>
      </c>
      <c r="J9" s="57" t="str">
        <f>M7</f>
        <v>マリソル松島</v>
      </c>
      <c r="K9" s="6"/>
      <c r="L9" s="14">
        <v>4</v>
      </c>
      <c r="M9" s="64" t="s">
        <v>49</v>
      </c>
      <c r="N9" s="14">
        <v>3</v>
      </c>
      <c r="O9" s="14">
        <v>3</v>
      </c>
    </row>
    <row r="10" spans="1:15" s="14" customFormat="1" ht="18.75" customHeight="1">
      <c r="A10" s="31">
        <v>5</v>
      </c>
      <c r="B10" s="26">
        <v>0.513888888888889</v>
      </c>
      <c r="C10" s="25" t="str">
        <f>M9</f>
        <v>鶴ケ谷</v>
      </c>
      <c r="D10" s="18">
        <v>4</v>
      </c>
      <c r="E10" s="9" t="s">
        <v>12</v>
      </c>
      <c r="F10" s="18">
        <v>1</v>
      </c>
      <c r="G10" s="25" t="str">
        <f>M10</f>
        <v>利府グラ</v>
      </c>
      <c r="H10" s="9" t="s">
        <v>0</v>
      </c>
      <c r="I10" s="58" t="str">
        <f>M6</f>
        <v>多賀城ＦＣ</v>
      </c>
      <c r="J10" s="58" t="str">
        <f>M12</f>
        <v>黒川大和</v>
      </c>
      <c r="K10" s="6"/>
      <c r="L10" s="14">
        <v>5</v>
      </c>
      <c r="M10" s="64" t="s">
        <v>79</v>
      </c>
      <c r="N10" s="14">
        <v>3</v>
      </c>
      <c r="O10" s="14">
        <v>3</v>
      </c>
    </row>
    <row r="11" spans="1:15" s="14" customFormat="1" ht="18.75" customHeight="1">
      <c r="A11" s="31">
        <v>6</v>
      </c>
      <c r="B11" s="26">
        <v>0.548611111111111</v>
      </c>
      <c r="C11" s="25" t="str">
        <f>M8</f>
        <v>青山FC</v>
      </c>
      <c r="D11" s="18">
        <v>9</v>
      </c>
      <c r="E11" s="9" t="s">
        <v>12</v>
      </c>
      <c r="F11" s="18">
        <v>2</v>
      </c>
      <c r="G11" s="25" t="str">
        <f>M11</f>
        <v>ラセルバロイ</v>
      </c>
      <c r="H11" s="9" t="s">
        <v>0</v>
      </c>
      <c r="I11" s="58" t="str">
        <f>M10</f>
        <v>利府グラ</v>
      </c>
      <c r="J11" s="58" t="str">
        <f>M9</f>
        <v>鶴ケ谷</v>
      </c>
      <c r="K11" s="10"/>
      <c r="L11" s="14">
        <v>6</v>
      </c>
      <c r="M11" s="64" t="s">
        <v>80</v>
      </c>
      <c r="N11" s="14">
        <v>3</v>
      </c>
      <c r="O11" s="14">
        <v>3</v>
      </c>
    </row>
    <row r="12" spans="1:15" s="14" customFormat="1" ht="18.75" customHeight="1">
      <c r="A12" s="31">
        <v>7</v>
      </c>
      <c r="B12" s="26">
        <v>0.5833333333333334</v>
      </c>
      <c r="C12" s="25" t="str">
        <f>M6</f>
        <v>多賀城ＦＣ</v>
      </c>
      <c r="D12" s="18">
        <v>11</v>
      </c>
      <c r="E12" s="9" t="s">
        <v>12</v>
      </c>
      <c r="F12" s="18">
        <v>0</v>
      </c>
      <c r="G12" s="25" t="str">
        <f>M9</f>
        <v>鶴ケ谷</v>
      </c>
      <c r="H12" s="9" t="s">
        <v>0</v>
      </c>
      <c r="I12" s="57" t="str">
        <f>M8</f>
        <v>青山FC</v>
      </c>
      <c r="J12" s="57" t="str">
        <f>M11</f>
        <v>ラセルバロイ</v>
      </c>
      <c r="L12" s="14">
        <v>7</v>
      </c>
      <c r="M12" s="64" t="s">
        <v>34</v>
      </c>
      <c r="N12" s="14">
        <v>3</v>
      </c>
      <c r="O12" s="14">
        <v>3</v>
      </c>
    </row>
    <row r="13" s="14" customFormat="1" ht="21.75" customHeight="1">
      <c r="A13" s="67"/>
    </row>
    <row r="14" spans="1:10" s="14" customFormat="1" ht="21.7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1" s="14" customFormat="1" ht="21.75" customHeight="1">
      <c r="A15" s="31"/>
      <c r="B15" s="26"/>
      <c r="H15" s="9"/>
      <c r="I15" s="8"/>
      <c r="J15" s="8"/>
      <c r="K15" s="10"/>
    </row>
    <row r="16" spans="1:10" s="14" customFormat="1" ht="18.75" customHeight="1">
      <c r="A16" s="31"/>
      <c r="B16" s="12" t="s">
        <v>103</v>
      </c>
      <c r="C16" s="21"/>
      <c r="D16" s="13"/>
      <c r="E16" s="13"/>
      <c r="F16" s="13"/>
      <c r="G16" s="21"/>
      <c r="H16" s="21"/>
      <c r="I16" s="116" t="s">
        <v>102</v>
      </c>
      <c r="J16" s="22"/>
    </row>
    <row r="17" spans="2:11" s="14" customFormat="1" ht="18.75" customHeight="1">
      <c r="B17" s="12"/>
      <c r="C17" s="21"/>
      <c r="D17" s="13"/>
      <c r="E17" s="13"/>
      <c r="F17" s="13"/>
      <c r="G17" s="21"/>
      <c r="H17" s="21"/>
      <c r="I17" s="21" t="s">
        <v>26</v>
      </c>
      <c r="J17" s="21" t="s">
        <v>37</v>
      </c>
      <c r="K17" s="13"/>
    </row>
    <row r="18" spans="1:10" s="14" customFormat="1" ht="18.75" customHeight="1">
      <c r="A18" s="31">
        <v>1</v>
      </c>
      <c r="B18" s="117">
        <v>0.4166666666666667</v>
      </c>
      <c r="C18" s="25" t="str">
        <f>M12</f>
        <v>黒川大和</v>
      </c>
      <c r="D18" s="18">
        <v>1</v>
      </c>
      <c r="E18" s="9" t="s">
        <v>12</v>
      </c>
      <c r="F18" s="18">
        <v>1</v>
      </c>
      <c r="G18" s="25" t="str">
        <f>M10</f>
        <v>利府グラ</v>
      </c>
      <c r="H18" s="9" t="s">
        <v>0</v>
      </c>
      <c r="I18" s="8" t="str">
        <f>G23</f>
        <v>マリソル松島</v>
      </c>
      <c r="J18" s="10" t="str">
        <f>M8</f>
        <v>青山FC</v>
      </c>
    </row>
    <row r="19" spans="1:10" s="14" customFormat="1" ht="18.75" customHeight="1">
      <c r="A19" s="31">
        <v>2</v>
      </c>
      <c r="B19" s="118">
        <v>0.4513888888888889</v>
      </c>
      <c r="C19" s="25" t="str">
        <f>M11</f>
        <v>ラセルバロイ</v>
      </c>
      <c r="D19" s="17">
        <v>0</v>
      </c>
      <c r="E19" s="9" t="s">
        <v>12</v>
      </c>
      <c r="F19" s="17">
        <v>8</v>
      </c>
      <c r="G19" s="25" t="str">
        <f>M6</f>
        <v>多賀城ＦＣ</v>
      </c>
      <c r="H19" s="9" t="s">
        <v>0</v>
      </c>
      <c r="I19" s="8" t="str">
        <f>M12</f>
        <v>黒川大和</v>
      </c>
      <c r="J19" s="10" t="str">
        <f>M10</f>
        <v>利府グラ</v>
      </c>
    </row>
    <row r="20" spans="1:11" s="14" customFormat="1" ht="18.75" customHeight="1">
      <c r="A20" s="31">
        <v>3</v>
      </c>
      <c r="B20" s="118">
        <v>0.4861111111111111</v>
      </c>
      <c r="C20" s="25" t="str">
        <f>M7</f>
        <v>マリソル松島</v>
      </c>
      <c r="D20" s="17">
        <v>3</v>
      </c>
      <c r="E20" s="9" t="s">
        <v>12</v>
      </c>
      <c r="F20" s="17">
        <v>1</v>
      </c>
      <c r="G20" s="25" t="str">
        <f>M8</f>
        <v>青山FC</v>
      </c>
      <c r="H20" s="9" t="s">
        <v>0</v>
      </c>
      <c r="I20" s="8" t="str">
        <f>C23</f>
        <v>多賀城ＦＣ</v>
      </c>
      <c r="J20" s="10" t="str">
        <f>M11</f>
        <v>ラセルバロイ</v>
      </c>
      <c r="K20" s="13"/>
    </row>
    <row r="21" spans="1:11" ht="18.75" customHeight="1">
      <c r="A21" s="31">
        <v>4</v>
      </c>
      <c r="B21" s="118">
        <v>0.5208333333333334</v>
      </c>
      <c r="C21" s="25" t="str">
        <f>M9</f>
        <v>鶴ケ谷</v>
      </c>
      <c r="D21" s="17">
        <v>6</v>
      </c>
      <c r="E21" s="9" t="s">
        <v>12</v>
      </c>
      <c r="F21" s="17">
        <v>0</v>
      </c>
      <c r="G21" s="25" t="str">
        <f>M12</f>
        <v>黒川大和</v>
      </c>
      <c r="H21" s="9" t="s">
        <v>0</v>
      </c>
      <c r="I21" s="63" t="str">
        <f>C19</f>
        <v>ラセルバロイ</v>
      </c>
      <c r="J21" s="10" t="str">
        <f>M7</f>
        <v>マリソル松島</v>
      </c>
      <c r="K21" s="10"/>
    </row>
    <row r="22" spans="1:10" s="14" customFormat="1" ht="18.75" customHeight="1">
      <c r="A22" s="31">
        <v>5</v>
      </c>
      <c r="B22" s="118">
        <v>0.5555555555555556</v>
      </c>
      <c r="C22" s="25" t="str">
        <f>M10</f>
        <v>利府グラ</v>
      </c>
      <c r="D22" s="18">
        <v>2</v>
      </c>
      <c r="E22" s="9" t="s">
        <v>12</v>
      </c>
      <c r="F22" s="18">
        <v>2</v>
      </c>
      <c r="G22" s="25" t="str">
        <f>M11</f>
        <v>ラセルバロイ</v>
      </c>
      <c r="H22" s="9" t="s">
        <v>0</v>
      </c>
      <c r="I22" s="8" t="str">
        <f>M8</f>
        <v>青山FC</v>
      </c>
      <c r="J22" s="10" t="str">
        <f>M9</f>
        <v>鶴ケ谷</v>
      </c>
    </row>
    <row r="23" spans="1:11" s="14" customFormat="1" ht="18.75" customHeight="1">
      <c r="A23" s="31">
        <v>6</v>
      </c>
      <c r="B23" s="118">
        <v>0.5902777777777778</v>
      </c>
      <c r="C23" s="25" t="str">
        <f>M6</f>
        <v>多賀城ＦＣ</v>
      </c>
      <c r="D23" s="18">
        <v>3</v>
      </c>
      <c r="E23" s="9" t="s">
        <v>12</v>
      </c>
      <c r="F23" s="18">
        <v>0</v>
      </c>
      <c r="G23" s="25" t="str">
        <f>M7</f>
        <v>マリソル松島</v>
      </c>
      <c r="H23" s="9" t="s">
        <v>0</v>
      </c>
      <c r="I23" s="8" t="str">
        <f>M9</f>
        <v>鶴ケ谷</v>
      </c>
      <c r="J23" s="10" t="str">
        <f>M12</f>
        <v>黒川大和</v>
      </c>
      <c r="K23" s="6"/>
    </row>
    <row r="24" spans="1:11" s="14" customFormat="1" ht="18.75" customHeight="1">
      <c r="A24" s="31">
        <v>7</v>
      </c>
      <c r="B24" s="118">
        <v>0.625</v>
      </c>
      <c r="C24" s="25" t="str">
        <f>M8</f>
        <v>青山FC</v>
      </c>
      <c r="D24" s="18">
        <v>1</v>
      </c>
      <c r="E24" s="9" t="s">
        <v>12</v>
      </c>
      <c r="F24" s="18">
        <v>3</v>
      </c>
      <c r="G24" s="25" t="str">
        <f>M9</f>
        <v>鶴ケ谷</v>
      </c>
      <c r="H24" s="9" t="s">
        <v>0</v>
      </c>
      <c r="I24" s="8" t="str">
        <f>G18</f>
        <v>利府グラ</v>
      </c>
      <c r="J24" s="10" t="str">
        <f>M6</f>
        <v>多賀城ＦＣ</v>
      </c>
      <c r="K24" s="10"/>
    </row>
    <row r="25" spans="1:11" s="14" customFormat="1" ht="18.75" customHeight="1">
      <c r="A25" s="66"/>
      <c r="B25" s="66"/>
      <c r="K25" s="10"/>
    </row>
    <row r="26" spans="1:10" ht="18.75" customHeight="1">
      <c r="A26" s="31"/>
      <c r="B26" s="12" t="s">
        <v>84</v>
      </c>
      <c r="C26" s="21"/>
      <c r="D26" s="13"/>
      <c r="E26" s="13"/>
      <c r="F26" s="13"/>
      <c r="G26" s="21"/>
      <c r="H26" s="21"/>
      <c r="I26" s="116" t="s">
        <v>101</v>
      </c>
      <c r="J26" s="22"/>
    </row>
    <row r="27" spans="2:11" s="14" customFormat="1" ht="18.75" customHeight="1">
      <c r="B27" s="12"/>
      <c r="C27" s="21"/>
      <c r="D27" s="13"/>
      <c r="E27" s="13"/>
      <c r="F27" s="13"/>
      <c r="G27" s="21"/>
      <c r="H27" s="21"/>
      <c r="I27" s="21" t="s">
        <v>26</v>
      </c>
      <c r="J27" s="21" t="s">
        <v>37</v>
      </c>
      <c r="K27" s="13"/>
    </row>
    <row r="28" spans="1:10" ht="18.75" customHeight="1">
      <c r="A28" s="31">
        <v>1</v>
      </c>
      <c r="B28" s="79">
        <v>0.4166666666666667</v>
      </c>
      <c r="C28" s="25" t="str">
        <f>M7</f>
        <v>マリソル松島</v>
      </c>
      <c r="D28" s="18">
        <v>1</v>
      </c>
      <c r="E28" s="9" t="s">
        <v>12</v>
      </c>
      <c r="F28" s="18">
        <v>3</v>
      </c>
      <c r="G28" s="25" t="str">
        <f>M9</f>
        <v>鶴ケ谷</v>
      </c>
      <c r="H28" s="9" t="s">
        <v>0</v>
      </c>
      <c r="I28" s="8" t="str">
        <f>M12</f>
        <v>黒川大和</v>
      </c>
      <c r="J28" s="8" t="str">
        <f>M10</f>
        <v>利府グラ</v>
      </c>
    </row>
    <row r="29" spans="1:10" ht="18.75" customHeight="1">
      <c r="A29" s="31">
        <v>2</v>
      </c>
      <c r="B29" s="79">
        <v>0.4513888888888889</v>
      </c>
      <c r="C29" s="25" t="str">
        <f>M12</f>
        <v>黒川大和</v>
      </c>
      <c r="D29" s="18">
        <v>3</v>
      </c>
      <c r="E29" s="9" t="s">
        <v>12</v>
      </c>
      <c r="F29" s="18">
        <v>3</v>
      </c>
      <c r="G29" s="25" t="str">
        <f>M11</f>
        <v>ラセルバロイ</v>
      </c>
      <c r="H29" s="9" t="s">
        <v>0</v>
      </c>
      <c r="I29" s="8" t="str">
        <f>M9</f>
        <v>鶴ケ谷</v>
      </c>
      <c r="J29" s="8" t="str">
        <f>M7</f>
        <v>マリソル松島</v>
      </c>
    </row>
    <row r="30" spans="1:10" ht="18.75" customHeight="1">
      <c r="A30" s="31">
        <v>3</v>
      </c>
      <c r="B30" s="79">
        <v>0.4861111111111111</v>
      </c>
      <c r="C30" s="25" t="str">
        <f>M6</f>
        <v>多賀城ＦＣ</v>
      </c>
      <c r="D30" s="18">
        <v>5</v>
      </c>
      <c r="E30" s="9" t="s">
        <v>12</v>
      </c>
      <c r="F30" s="18">
        <v>0</v>
      </c>
      <c r="G30" s="25" t="str">
        <f>M10</f>
        <v>利府グラ</v>
      </c>
      <c r="H30" s="9" t="s">
        <v>0</v>
      </c>
      <c r="I30" s="8" t="str">
        <f>M8</f>
        <v>青山FC</v>
      </c>
      <c r="J30" s="8" t="str">
        <f>M11</f>
        <v>ラセルバロイ</v>
      </c>
    </row>
    <row r="31" spans="1:10" ht="18.75" customHeight="1">
      <c r="A31" s="31">
        <v>4</v>
      </c>
      <c r="B31" s="79">
        <v>0.5208333333333334</v>
      </c>
      <c r="C31" s="25" t="str">
        <f>M7</f>
        <v>マリソル松島</v>
      </c>
      <c r="D31" s="18">
        <v>6</v>
      </c>
      <c r="E31" s="9" t="s">
        <v>12</v>
      </c>
      <c r="F31" s="18">
        <v>1</v>
      </c>
      <c r="G31" s="25" t="str">
        <f>M12</f>
        <v>黒川大和</v>
      </c>
      <c r="H31" s="9" t="s">
        <v>0</v>
      </c>
      <c r="I31" s="8" t="str">
        <f>M6</f>
        <v>多賀城ＦＣ</v>
      </c>
      <c r="J31" s="8" t="str">
        <f>M8</f>
        <v>青山FC</v>
      </c>
    </row>
    <row r="32" spans="1:10" ht="18.75" customHeight="1">
      <c r="A32" s="31">
        <v>5</v>
      </c>
      <c r="B32" s="79">
        <v>0.5555555555555556</v>
      </c>
      <c r="C32" s="25" t="str">
        <f>M8</f>
        <v>青山FC</v>
      </c>
      <c r="D32" s="18">
        <v>5</v>
      </c>
      <c r="E32" s="9" t="s">
        <v>12</v>
      </c>
      <c r="F32" s="18">
        <v>2</v>
      </c>
      <c r="G32" s="25" t="str">
        <f>M10</f>
        <v>利府グラ</v>
      </c>
      <c r="H32" s="9" t="s">
        <v>0</v>
      </c>
      <c r="I32" s="8" t="str">
        <f>M7</f>
        <v>マリソル松島</v>
      </c>
      <c r="J32" s="8" t="str">
        <f>M12</f>
        <v>黒川大和</v>
      </c>
    </row>
    <row r="33" spans="1:10" ht="18.75" customHeight="1">
      <c r="A33" s="31">
        <v>6</v>
      </c>
      <c r="B33" s="79">
        <v>0.5902777777777778</v>
      </c>
      <c r="C33" s="68" t="str">
        <f>M9</f>
        <v>鶴ケ谷</v>
      </c>
      <c r="D33" s="17">
        <v>6</v>
      </c>
      <c r="E33" s="9" t="s">
        <v>12</v>
      </c>
      <c r="F33" s="17">
        <v>1</v>
      </c>
      <c r="G33" s="68" t="str">
        <f>M11</f>
        <v>ラセルバロイ</v>
      </c>
      <c r="H33" s="9" t="s">
        <v>0</v>
      </c>
      <c r="I33" s="8" t="str">
        <f>M10</f>
        <v>利府グラ</v>
      </c>
      <c r="J33" s="8" t="str">
        <f>M6</f>
        <v>多賀城ＦＣ</v>
      </c>
    </row>
    <row r="34" spans="1:10" ht="18.75" customHeight="1">
      <c r="A34" s="31">
        <v>7</v>
      </c>
      <c r="B34" s="80">
        <v>0.625</v>
      </c>
      <c r="C34" s="25" t="str">
        <f>M6</f>
        <v>多賀城ＦＣ</v>
      </c>
      <c r="D34" s="18">
        <v>4</v>
      </c>
      <c r="E34" s="9" t="s">
        <v>12</v>
      </c>
      <c r="F34" s="18">
        <v>0</v>
      </c>
      <c r="G34" s="25" t="str">
        <f>M8</f>
        <v>青山FC</v>
      </c>
      <c r="H34" s="9" t="s">
        <v>0</v>
      </c>
      <c r="I34" s="8" t="str">
        <f>M11</f>
        <v>ラセルバロイ</v>
      </c>
      <c r="J34" s="8" t="str">
        <f>M9</f>
        <v>鶴ケ谷</v>
      </c>
    </row>
    <row r="35" ht="15" customHeight="1"/>
    <row r="36" spans="1:11" s="14" customFormat="1" ht="20.25" customHeight="1">
      <c r="A36" s="56" t="s">
        <v>27</v>
      </c>
      <c r="C36" s="13"/>
      <c r="D36" s="13"/>
      <c r="E36" s="13"/>
      <c r="F36" s="13"/>
      <c r="G36" s="13"/>
      <c r="H36" s="13"/>
      <c r="I36" s="61"/>
      <c r="J36" s="61"/>
      <c r="K36" s="13"/>
    </row>
    <row r="37" spans="1:11" s="14" customFormat="1" ht="20.25" customHeight="1">
      <c r="A37" s="56"/>
      <c r="B37" s="62" t="s">
        <v>28</v>
      </c>
      <c r="C37" s="13"/>
      <c r="D37" s="13"/>
      <c r="E37" s="13"/>
      <c r="F37" s="13"/>
      <c r="G37" s="13"/>
      <c r="H37" s="13"/>
      <c r="I37" s="61"/>
      <c r="J37" s="61"/>
      <c r="K37" s="13"/>
    </row>
    <row r="38" spans="1:11" s="14" customFormat="1" ht="20.25" customHeight="1">
      <c r="A38" s="56" t="s">
        <v>50</v>
      </c>
      <c r="C38" s="13"/>
      <c r="D38" s="13"/>
      <c r="E38" s="13"/>
      <c r="F38" s="13"/>
      <c r="G38" s="13"/>
      <c r="H38" s="13"/>
      <c r="I38" s="61"/>
      <c r="J38" s="61"/>
      <c r="K38" s="13"/>
    </row>
    <row r="39" spans="1:11" s="14" customFormat="1" ht="20.25" customHeight="1">
      <c r="A39" s="56" t="s">
        <v>29</v>
      </c>
      <c r="C39" s="8"/>
      <c r="D39" s="9"/>
      <c r="E39" s="10"/>
      <c r="F39" s="9"/>
      <c r="G39" s="8"/>
      <c r="H39" s="59"/>
      <c r="I39" s="8"/>
      <c r="J39" s="8"/>
      <c r="K39" s="6"/>
    </row>
    <row r="40" spans="1:11" s="14" customFormat="1" ht="20.25" customHeight="1">
      <c r="A40" s="56" t="s">
        <v>30</v>
      </c>
      <c r="C40" s="8"/>
      <c r="D40" s="9"/>
      <c r="E40" s="10"/>
      <c r="F40" s="9"/>
      <c r="G40" s="8"/>
      <c r="H40" s="59"/>
      <c r="I40" s="8"/>
      <c r="J40" s="8"/>
      <c r="K40" s="10"/>
    </row>
    <row r="41" spans="1:11" s="14" customFormat="1" ht="20.25" customHeight="1">
      <c r="A41" s="56" t="s">
        <v>31</v>
      </c>
      <c r="C41" s="8"/>
      <c r="D41" s="9"/>
      <c r="E41" s="10"/>
      <c r="F41" s="9"/>
      <c r="G41" s="8"/>
      <c r="H41" s="59"/>
      <c r="I41" s="8"/>
      <c r="J41" s="8"/>
      <c r="K41" s="10"/>
    </row>
    <row r="42" spans="1:11" s="14" customFormat="1" ht="20.25" customHeight="1">
      <c r="A42" s="56" t="s">
        <v>32</v>
      </c>
      <c r="C42" s="8"/>
      <c r="D42" s="9"/>
      <c r="E42" s="10"/>
      <c r="F42" s="9"/>
      <c r="G42" s="8"/>
      <c r="H42" s="59"/>
      <c r="I42" s="8"/>
      <c r="J42" s="60"/>
      <c r="K42" s="10"/>
    </row>
    <row r="43" spans="1:11" s="14" customFormat="1" ht="20.25" customHeight="1">
      <c r="A43" s="56" t="s">
        <v>51</v>
      </c>
      <c r="C43" s="8"/>
      <c r="D43" s="9"/>
      <c r="E43" s="10"/>
      <c r="F43" s="9"/>
      <c r="G43" s="8"/>
      <c r="H43" s="59"/>
      <c r="I43" s="8"/>
      <c r="J43" s="8"/>
      <c r="K43" s="10"/>
    </row>
  </sheetData>
  <sheetProtection/>
  <mergeCells count="5">
    <mergeCell ref="B3:C3"/>
    <mergeCell ref="A1:J1"/>
    <mergeCell ref="I3:J3"/>
    <mergeCell ref="A14:J14"/>
    <mergeCell ref="A2:J2"/>
  </mergeCells>
  <printOptions/>
  <pageMargins left="0.6299212598425197" right="0.3937007874015748" top="0.44" bottom="0.35" header="0.28" footer="0.27"/>
  <pageSetup horizontalDpi="300" verticalDpi="300" orientation="portrait" paperSize="9" r:id="rId1"/>
  <ignoredErrors>
    <ignoredError sqref="C9:C10 J7 I11 J10 I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21"/>
  <sheetViews>
    <sheetView showGridLines="0" zoomScale="75" zoomScaleNormal="75" zoomScaleSheetLayoutView="70" zoomScalePageLayoutView="0" workbookViewId="0" topLeftCell="A4">
      <selection activeCell="AL20" sqref="AL19:AL20"/>
    </sheetView>
  </sheetViews>
  <sheetFormatPr defaultColWidth="9.00390625" defaultRowHeight="35.25" customHeight="1"/>
  <cols>
    <col min="1" max="1" width="11.375" style="4" customWidth="1"/>
    <col min="2" max="29" width="3.25390625" style="4" customWidth="1"/>
    <col min="30" max="37" width="4.75390625" style="4" customWidth="1"/>
    <col min="38" max="16384" width="9.00390625" style="4" customWidth="1"/>
  </cols>
  <sheetData>
    <row r="1" spans="1:37" ht="35.25" customHeight="1">
      <c r="A1" s="135" t="s">
        <v>82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</row>
    <row r="2" spans="1:37" ht="24" customHeight="1" thickBot="1">
      <c r="A2" s="24"/>
      <c r="B2" s="46" t="s">
        <v>39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139"/>
      <c r="AE2" s="139"/>
      <c r="AF2" s="139"/>
      <c r="AG2" s="139"/>
      <c r="AH2" s="139"/>
      <c r="AI2" s="139"/>
      <c r="AJ2" s="139"/>
      <c r="AK2" s="30"/>
    </row>
    <row r="3" spans="1:37" ht="35.25" customHeight="1" thickBot="1">
      <c r="A3" s="37"/>
      <c r="B3" s="136" t="str">
        <f>'組合せ表　A'!M6</f>
        <v>塩釜ＦＣ</v>
      </c>
      <c r="C3" s="137"/>
      <c r="D3" s="137"/>
      <c r="E3" s="138"/>
      <c r="F3" s="136" t="str">
        <f>'組合せ表　A'!M7</f>
        <v>利府しらかし</v>
      </c>
      <c r="G3" s="137"/>
      <c r="H3" s="137"/>
      <c r="I3" s="137"/>
      <c r="J3" s="136" t="str">
        <f>'組合せ表　A'!M8</f>
        <v>七ケ浜SC</v>
      </c>
      <c r="K3" s="137"/>
      <c r="L3" s="137"/>
      <c r="M3" s="138"/>
      <c r="N3" s="136" t="str">
        <f>'組合せ表　A'!M9</f>
        <v>富谷ＦＣ</v>
      </c>
      <c r="O3" s="137"/>
      <c r="P3" s="137"/>
      <c r="Q3" s="138"/>
      <c r="R3" s="136" t="str">
        <f>'組合せ表　A'!M12</f>
        <v>あけのだいら</v>
      </c>
      <c r="S3" s="137"/>
      <c r="T3" s="137"/>
      <c r="U3" s="138"/>
      <c r="V3" s="136" t="str">
        <f>'組合せ表　A'!M10</f>
        <v>富ケ丘</v>
      </c>
      <c r="W3" s="137"/>
      <c r="X3" s="137"/>
      <c r="Y3" s="138"/>
      <c r="Z3" s="136" t="str">
        <f>'組合せ表　A'!M11</f>
        <v>TOMIYA</v>
      </c>
      <c r="AA3" s="137"/>
      <c r="AB3" s="137"/>
      <c r="AC3" s="138"/>
      <c r="AD3" s="38" t="s">
        <v>1</v>
      </c>
      <c r="AE3" s="39" t="s">
        <v>2</v>
      </c>
      <c r="AF3" s="39" t="s">
        <v>3</v>
      </c>
      <c r="AG3" s="39" t="s">
        <v>4</v>
      </c>
      <c r="AH3" s="39" t="s">
        <v>5</v>
      </c>
      <c r="AI3" s="39" t="s">
        <v>6</v>
      </c>
      <c r="AJ3" s="39" t="s">
        <v>7</v>
      </c>
      <c r="AK3" s="40" t="s">
        <v>8</v>
      </c>
    </row>
    <row r="4" spans="1:37" ht="35.25" customHeight="1">
      <c r="A4" s="41" t="str">
        <f>B3</f>
        <v>塩釜ＦＣ</v>
      </c>
      <c r="B4" s="132"/>
      <c r="C4" s="133"/>
      <c r="D4" s="133"/>
      <c r="E4" s="134"/>
      <c r="F4" s="81" t="s">
        <v>105</v>
      </c>
      <c r="G4" s="82">
        <f>'組合せ表　A'!D6</f>
        <v>7</v>
      </c>
      <c r="H4" s="82" t="s">
        <v>106</v>
      </c>
      <c r="I4" s="83">
        <f>'組合せ表　A'!F6</f>
        <v>0</v>
      </c>
      <c r="J4" s="81" t="s">
        <v>105</v>
      </c>
      <c r="K4" s="82">
        <f>'組合せ表　A'!D23</f>
        <v>7</v>
      </c>
      <c r="L4" s="82" t="s">
        <v>106</v>
      </c>
      <c r="M4" s="83">
        <f>'組合せ表　A'!F23</f>
        <v>0</v>
      </c>
      <c r="N4" s="81" t="s">
        <v>112</v>
      </c>
      <c r="O4" s="82">
        <f>'組合せ表　A'!D33</f>
        <v>8</v>
      </c>
      <c r="P4" s="82" t="s">
        <v>106</v>
      </c>
      <c r="Q4" s="83">
        <f>'組合せ表　A'!F33</f>
        <v>1</v>
      </c>
      <c r="R4" s="84" t="s">
        <v>112</v>
      </c>
      <c r="S4" s="84">
        <f>'組合せ表　A'!D29</f>
        <v>12</v>
      </c>
      <c r="T4" s="84" t="s">
        <v>106</v>
      </c>
      <c r="U4" s="85">
        <f>'組合せ表　A'!F29</f>
        <v>1</v>
      </c>
      <c r="V4" s="86" t="s">
        <v>105</v>
      </c>
      <c r="W4" s="84">
        <f>'組合せ表　A'!D19</f>
        <v>5</v>
      </c>
      <c r="X4" s="84" t="s">
        <v>106</v>
      </c>
      <c r="Y4" s="85">
        <f>'組合せ表　A'!F19</f>
        <v>0</v>
      </c>
      <c r="Z4" s="86" t="s">
        <v>107</v>
      </c>
      <c r="AA4" s="121">
        <f>'組合せ表　A'!F9</f>
        <v>1</v>
      </c>
      <c r="AB4" s="121" t="s">
        <v>106</v>
      </c>
      <c r="AC4" s="122">
        <f>'組合せ表　A'!D9</f>
        <v>5</v>
      </c>
      <c r="AD4" s="87">
        <f>SUM((AE4*3)+(AF4*1))</f>
        <v>15</v>
      </c>
      <c r="AE4" s="88">
        <f aca="true" t="shared" si="0" ref="AE4:AE10">COUNTIF(B4:AC4,"○")</f>
        <v>5</v>
      </c>
      <c r="AF4" s="88">
        <f aca="true" t="shared" si="1" ref="AF4:AF10">COUNTIF(B4:AC4,"△")</f>
        <v>0</v>
      </c>
      <c r="AG4" s="88">
        <f aca="true" t="shared" si="2" ref="AG4:AG10">COUNTIF(B4:AC4,"●")</f>
        <v>1</v>
      </c>
      <c r="AH4" s="89">
        <f aca="true" t="shared" si="3" ref="AH4:AH10">SUM(C4,G4,K4,O4,AA4,W4,S4)</f>
        <v>40</v>
      </c>
      <c r="AI4" s="89">
        <f>SUM(E4,I4,M4,Q4,AC4,U4,Y4)</f>
        <v>7</v>
      </c>
      <c r="AJ4" s="88">
        <f aca="true" t="shared" si="4" ref="AJ4:AJ10">SUM(AH4-AI4)</f>
        <v>33</v>
      </c>
      <c r="AK4" s="155">
        <v>2</v>
      </c>
    </row>
    <row r="5" spans="1:37" ht="35.25" customHeight="1">
      <c r="A5" s="42" t="str">
        <f>F3</f>
        <v>利府しらかし</v>
      </c>
      <c r="B5" s="43" t="s">
        <v>107</v>
      </c>
      <c r="C5" s="84">
        <f>I4</f>
        <v>0</v>
      </c>
      <c r="D5" s="84" t="s">
        <v>106</v>
      </c>
      <c r="E5" s="85">
        <f>G4</f>
        <v>7</v>
      </c>
      <c r="F5" s="140"/>
      <c r="G5" s="141"/>
      <c r="H5" s="141"/>
      <c r="I5" s="142"/>
      <c r="J5" s="86" t="s">
        <v>107</v>
      </c>
      <c r="K5" s="84">
        <f>'組合せ表　A'!D10</f>
        <v>2</v>
      </c>
      <c r="L5" s="84" t="s">
        <v>106</v>
      </c>
      <c r="M5" s="85">
        <f>'組合せ表　A'!F10</f>
        <v>6</v>
      </c>
      <c r="N5" s="86" t="s">
        <v>107</v>
      </c>
      <c r="O5" s="84">
        <f>'組合せ表　A'!D17</f>
        <v>0</v>
      </c>
      <c r="P5" s="84" t="s">
        <v>106</v>
      </c>
      <c r="Q5" s="85">
        <f>'組合せ表　A'!F17</f>
        <v>1</v>
      </c>
      <c r="R5" s="84" t="s">
        <v>105</v>
      </c>
      <c r="S5" s="84">
        <f>'組合せ表　A'!D20</f>
        <v>6</v>
      </c>
      <c r="T5" s="84" t="s">
        <v>106</v>
      </c>
      <c r="U5" s="85">
        <f>'組合せ表　A'!F20</f>
        <v>1</v>
      </c>
      <c r="V5" s="86" t="s">
        <v>92</v>
      </c>
      <c r="W5" s="84">
        <f>'組合せ表　A'!D34</f>
        <v>0</v>
      </c>
      <c r="X5" s="84" t="s">
        <v>106</v>
      </c>
      <c r="Y5" s="85">
        <f>'組合せ表　A'!F34</f>
        <v>7</v>
      </c>
      <c r="Z5" s="86" t="s">
        <v>113</v>
      </c>
      <c r="AA5" s="84">
        <f>'組合せ表　A'!D28</f>
        <v>0</v>
      </c>
      <c r="AB5" s="84" t="s">
        <v>106</v>
      </c>
      <c r="AC5" s="85">
        <f>'組合せ表　A'!F28</f>
        <v>7</v>
      </c>
      <c r="AD5" s="90">
        <f aca="true" t="shared" si="5" ref="AD5:AD10">SUM((AE5*3)+(AF5*1))</f>
        <v>3</v>
      </c>
      <c r="AE5" s="91">
        <f t="shared" si="0"/>
        <v>1</v>
      </c>
      <c r="AF5" s="91">
        <f t="shared" si="1"/>
        <v>0</v>
      </c>
      <c r="AG5" s="91">
        <f t="shared" si="2"/>
        <v>5</v>
      </c>
      <c r="AH5" s="91">
        <f t="shared" si="3"/>
        <v>8</v>
      </c>
      <c r="AI5" s="91">
        <f>SUM(E5,I5,M5,Q5,AC5,U5,Y5)</f>
        <v>29</v>
      </c>
      <c r="AJ5" s="91">
        <f t="shared" si="4"/>
        <v>-21</v>
      </c>
      <c r="AK5" s="156">
        <v>6</v>
      </c>
    </row>
    <row r="6" spans="1:37" ht="35.25" customHeight="1">
      <c r="A6" s="43" t="str">
        <f>J3</f>
        <v>七ケ浜SC</v>
      </c>
      <c r="B6" s="43" t="s">
        <v>107</v>
      </c>
      <c r="C6" s="84">
        <f>M4</f>
        <v>0</v>
      </c>
      <c r="D6" s="84" t="s">
        <v>106</v>
      </c>
      <c r="E6" s="85">
        <f>K4</f>
        <v>7</v>
      </c>
      <c r="F6" s="92" t="s">
        <v>105</v>
      </c>
      <c r="G6" s="84">
        <f>M5</f>
        <v>6</v>
      </c>
      <c r="H6" s="84" t="s">
        <v>106</v>
      </c>
      <c r="I6" s="85">
        <f>K5</f>
        <v>2</v>
      </c>
      <c r="J6" s="140"/>
      <c r="K6" s="141"/>
      <c r="L6" s="141"/>
      <c r="M6" s="142"/>
      <c r="N6" s="93" t="s">
        <v>105</v>
      </c>
      <c r="O6" s="94">
        <f>'組合せ表　A'!D7</f>
        <v>16</v>
      </c>
      <c r="P6" s="94" t="s">
        <v>106</v>
      </c>
      <c r="Q6" s="95">
        <f>'組合せ表　A'!F7</f>
        <v>0</v>
      </c>
      <c r="R6" s="93" t="s">
        <v>97</v>
      </c>
      <c r="S6" s="84">
        <f>'組合せ表　A'!D32</f>
        <v>11</v>
      </c>
      <c r="T6" s="84" t="s">
        <v>106</v>
      </c>
      <c r="U6" s="85">
        <f>'組合せ表　A'!F32</f>
        <v>1</v>
      </c>
      <c r="V6" s="96" t="s">
        <v>108</v>
      </c>
      <c r="W6" s="84">
        <f>'組合せ表　A'!D21</f>
        <v>2</v>
      </c>
      <c r="X6" s="84" t="s">
        <v>106</v>
      </c>
      <c r="Y6" s="85">
        <f>'組合せ表　A'!F21</f>
        <v>2</v>
      </c>
      <c r="Z6" s="93" t="s">
        <v>113</v>
      </c>
      <c r="AA6" s="84">
        <f>'組合せ表　A'!D30</f>
        <v>1</v>
      </c>
      <c r="AB6" s="84" t="s">
        <v>106</v>
      </c>
      <c r="AC6" s="85">
        <f>'組合せ表　A'!F30</f>
        <v>6</v>
      </c>
      <c r="AD6" s="97">
        <f t="shared" si="5"/>
        <v>10</v>
      </c>
      <c r="AE6" s="98">
        <f t="shared" si="0"/>
        <v>3</v>
      </c>
      <c r="AF6" s="98">
        <f t="shared" si="1"/>
        <v>1</v>
      </c>
      <c r="AG6" s="98">
        <f t="shared" si="2"/>
        <v>2</v>
      </c>
      <c r="AH6" s="91">
        <f t="shared" si="3"/>
        <v>36</v>
      </c>
      <c r="AI6" s="91">
        <f>SUM(E6,I6,M6,Q6,AC6,U6,Y6)</f>
        <v>18</v>
      </c>
      <c r="AJ6" s="98">
        <f t="shared" si="4"/>
        <v>18</v>
      </c>
      <c r="AK6" s="157">
        <v>3</v>
      </c>
    </row>
    <row r="7" spans="1:37" ht="35.25" customHeight="1">
      <c r="A7" s="41" t="str">
        <f>N3</f>
        <v>富谷ＦＣ</v>
      </c>
      <c r="B7" s="43" t="s">
        <v>113</v>
      </c>
      <c r="C7" s="84">
        <f>Q4</f>
        <v>1</v>
      </c>
      <c r="D7" s="84" t="s">
        <v>106</v>
      </c>
      <c r="E7" s="85">
        <f>O4</f>
        <v>8</v>
      </c>
      <c r="F7" s="93" t="s">
        <v>105</v>
      </c>
      <c r="G7" s="84">
        <f>Q5</f>
        <v>1</v>
      </c>
      <c r="H7" s="84" t="s">
        <v>106</v>
      </c>
      <c r="I7" s="85">
        <f>O5</f>
        <v>0</v>
      </c>
      <c r="J7" s="123" t="s">
        <v>107</v>
      </c>
      <c r="K7" s="84">
        <f>Q6</f>
        <v>0</v>
      </c>
      <c r="L7" s="84" t="s">
        <v>106</v>
      </c>
      <c r="M7" s="85">
        <f>O6</f>
        <v>16</v>
      </c>
      <c r="N7" s="140"/>
      <c r="O7" s="141"/>
      <c r="P7" s="141"/>
      <c r="Q7" s="142"/>
      <c r="R7" s="94" t="s">
        <v>105</v>
      </c>
      <c r="S7" s="84">
        <f>'組合せ表　A'!D11</f>
        <v>5</v>
      </c>
      <c r="T7" s="84" t="s">
        <v>106</v>
      </c>
      <c r="U7" s="85">
        <f>'組合せ表　A'!F11</f>
        <v>4</v>
      </c>
      <c r="V7" s="96" t="s">
        <v>92</v>
      </c>
      <c r="W7" s="84">
        <f>'組合せ表　A'!D31</f>
        <v>0</v>
      </c>
      <c r="X7" s="84" t="s">
        <v>106</v>
      </c>
      <c r="Y7" s="85">
        <f>'組合せ表　A'!F31</f>
        <v>1</v>
      </c>
      <c r="Z7" s="93" t="s">
        <v>107</v>
      </c>
      <c r="AA7" s="84">
        <f>'組合せ表　A'!D22</f>
        <v>0</v>
      </c>
      <c r="AB7" s="84" t="s">
        <v>106</v>
      </c>
      <c r="AC7" s="85">
        <f>'組合せ表　A'!F22</f>
        <v>5</v>
      </c>
      <c r="AD7" s="90">
        <f t="shared" si="5"/>
        <v>6</v>
      </c>
      <c r="AE7" s="91">
        <f t="shared" si="0"/>
        <v>2</v>
      </c>
      <c r="AF7" s="91">
        <f t="shared" si="1"/>
        <v>0</v>
      </c>
      <c r="AG7" s="91">
        <f t="shared" si="2"/>
        <v>4</v>
      </c>
      <c r="AH7" s="91">
        <f t="shared" si="3"/>
        <v>7</v>
      </c>
      <c r="AI7" s="91">
        <f>SUM(E7,I7,M7,Q7,AC7,U7,Y7)</f>
        <v>34</v>
      </c>
      <c r="AJ7" s="91">
        <f t="shared" si="4"/>
        <v>-27</v>
      </c>
      <c r="AK7" s="156">
        <v>5</v>
      </c>
    </row>
    <row r="8" spans="1:37" ht="35.25" customHeight="1">
      <c r="A8" s="41" t="str">
        <f>R3</f>
        <v>あけのだいら</v>
      </c>
      <c r="B8" s="41" t="s">
        <v>113</v>
      </c>
      <c r="C8" s="99">
        <f>U4</f>
        <v>1</v>
      </c>
      <c r="D8" s="99" t="s">
        <v>106</v>
      </c>
      <c r="E8" s="100">
        <f>S4</f>
        <v>12</v>
      </c>
      <c r="F8" s="96" t="s">
        <v>107</v>
      </c>
      <c r="G8" s="94">
        <f>U5</f>
        <v>1</v>
      </c>
      <c r="H8" s="94" t="s">
        <v>106</v>
      </c>
      <c r="I8" s="95">
        <f>S5</f>
        <v>6</v>
      </c>
      <c r="J8" s="96" t="s">
        <v>113</v>
      </c>
      <c r="K8" s="94">
        <f>U6</f>
        <v>1</v>
      </c>
      <c r="L8" s="94" t="s">
        <v>106</v>
      </c>
      <c r="M8" s="95">
        <f>S6</f>
        <v>11</v>
      </c>
      <c r="N8" s="93" t="s">
        <v>107</v>
      </c>
      <c r="O8" s="99">
        <f>U7</f>
        <v>4</v>
      </c>
      <c r="P8" s="99" t="s">
        <v>106</v>
      </c>
      <c r="Q8" s="100">
        <f>S7</f>
        <v>5</v>
      </c>
      <c r="R8" s="140"/>
      <c r="S8" s="141"/>
      <c r="T8" s="141"/>
      <c r="U8" s="142"/>
      <c r="V8" s="93" t="s">
        <v>107</v>
      </c>
      <c r="W8" s="84">
        <f>'組合せ表　A'!D8</f>
        <v>1</v>
      </c>
      <c r="X8" s="84" t="s">
        <v>106</v>
      </c>
      <c r="Y8" s="85">
        <f>'組合せ表　A'!F8</f>
        <v>7</v>
      </c>
      <c r="Z8" s="93" t="s">
        <v>107</v>
      </c>
      <c r="AA8" s="99">
        <f>'組合せ表　A'!D18</f>
        <v>1</v>
      </c>
      <c r="AB8" s="99" t="s">
        <v>106</v>
      </c>
      <c r="AC8" s="100">
        <f>'組合せ表　A'!F18</f>
        <v>11</v>
      </c>
      <c r="AD8" s="90">
        <f t="shared" si="5"/>
        <v>0</v>
      </c>
      <c r="AE8" s="91">
        <f t="shared" si="0"/>
        <v>0</v>
      </c>
      <c r="AF8" s="91">
        <f t="shared" si="1"/>
        <v>0</v>
      </c>
      <c r="AG8" s="91">
        <f t="shared" si="2"/>
        <v>6</v>
      </c>
      <c r="AH8" s="91">
        <f t="shared" si="3"/>
        <v>9</v>
      </c>
      <c r="AI8" s="91">
        <f>SUM(E8,I8,M8,Q8,AC8,U8,Y8)</f>
        <v>52</v>
      </c>
      <c r="AJ8" s="91">
        <f t="shared" si="4"/>
        <v>-43</v>
      </c>
      <c r="AK8" s="156">
        <v>7</v>
      </c>
    </row>
    <row r="9" spans="1:37" ht="35.25" customHeight="1">
      <c r="A9" s="41" t="str">
        <f>V3</f>
        <v>富ケ丘</v>
      </c>
      <c r="B9" s="41" t="s">
        <v>107</v>
      </c>
      <c r="C9" s="99">
        <f>Y4</f>
        <v>0</v>
      </c>
      <c r="D9" s="99" t="s">
        <v>106</v>
      </c>
      <c r="E9" s="100">
        <f>W4</f>
        <v>5</v>
      </c>
      <c r="F9" s="96" t="s">
        <v>112</v>
      </c>
      <c r="G9" s="94">
        <f>Y5</f>
        <v>7</v>
      </c>
      <c r="H9" s="94" t="s">
        <v>106</v>
      </c>
      <c r="I9" s="95">
        <f>W5</f>
        <v>0</v>
      </c>
      <c r="J9" s="93" t="s">
        <v>108</v>
      </c>
      <c r="K9" s="99">
        <f>Y6</f>
        <v>2</v>
      </c>
      <c r="L9" s="99" t="s">
        <v>106</v>
      </c>
      <c r="M9" s="100">
        <f>W6</f>
        <v>2</v>
      </c>
      <c r="N9" s="93" t="s">
        <v>97</v>
      </c>
      <c r="O9" s="99">
        <f>Y7</f>
        <v>1</v>
      </c>
      <c r="P9" s="99" t="s">
        <v>106</v>
      </c>
      <c r="Q9" s="100">
        <f>W7</f>
        <v>0</v>
      </c>
      <c r="R9" s="93" t="s">
        <v>105</v>
      </c>
      <c r="S9" s="84">
        <f>Y8</f>
        <v>7</v>
      </c>
      <c r="T9" s="84" t="s">
        <v>106</v>
      </c>
      <c r="U9" s="85">
        <f>W8</f>
        <v>1</v>
      </c>
      <c r="V9" s="140"/>
      <c r="W9" s="141"/>
      <c r="X9" s="141"/>
      <c r="Y9" s="142"/>
      <c r="Z9" s="93" t="s">
        <v>107</v>
      </c>
      <c r="AA9" s="99">
        <f>'組合せ表　A'!D12</f>
        <v>1</v>
      </c>
      <c r="AB9" s="99" t="s">
        <v>106</v>
      </c>
      <c r="AC9" s="100">
        <f>'組合せ表　A'!F12</f>
        <v>10</v>
      </c>
      <c r="AD9" s="101">
        <f t="shared" si="5"/>
        <v>10</v>
      </c>
      <c r="AE9" s="102">
        <f t="shared" si="0"/>
        <v>3</v>
      </c>
      <c r="AF9" s="102">
        <f t="shared" si="1"/>
        <v>1</v>
      </c>
      <c r="AG9" s="102">
        <f t="shared" si="2"/>
        <v>2</v>
      </c>
      <c r="AH9" s="91">
        <f t="shared" si="3"/>
        <v>18</v>
      </c>
      <c r="AI9" s="91">
        <f>SUM(E9,I9,M9,Q9,AC9,U9,V9)</f>
        <v>18</v>
      </c>
      <c r="AJ9" s="102">
        <f t="shared" si="4"/>
        <v>0</v>
      </c>
      <c r="AK9" s="158">
        <v>4</v>
      </c>
    </row>
    <row r="10" spans="1:37" ht="35.25" customHeight="1" thickBot="1">
      <c r="A10" s="44" t="str">
        <f>Z3</f>
        <v>TOMIYA</v>
      </c>
      <c r="B10" s="44" t="s">
        <v>105</v>
      </c>
      <c r="C10" s="103">
        <f>AC4</f>
        <v>5</v>
      </c>
      <c r="D10" s="103" t="s">
        <v>106</v>
      </c>
      <c r="E10" s="104">
        <f>AA4</f>
        <v>1</v>
      </c>
      <c r="F10" s="105" t="s">
        <v>112</v>
      </c>
      <c r="G10" s="106">
        <f>AC5</f>
        <v>7</v>
      </c>
      <c r="H10" s="106" t="s">
        <v>106</v>
      </c>
      <c r="I10" s="107">
        <f>AA5</f>
        <v>0</v>
      </c>
      <c r="J10" s="105" t="s">
        <v>112</v>
      </c>
      <c r="K10" s="106">
        <f>AC6</f>
        <v>6</v>
      </c>
      <c r="L10" s="106" t="s">
        <v>106</v>
      </c>
      <c r="M10" s="107">
        <f>AA6</f>
        <v>1</v>
      </c>
      <c r="N10" s="105" t="s">
        <v>105</v>
      </c>
      <c r="O10" s="106">
        <f>AC7</f>
        <v>5</v>
      </c>
      <c r="P10" s="106" t="s">
        <v>106</v>
      </c>
      <c r="Q10" s="107">
        <f>AA7</f>
        <v>0</v>
      </c>
      <c r="R10" s="106" t="s">
        <v>105</v>
      </c>
      <c r="S10" s="108">
        <f>AC8</f>
        <v>11</v>
      </c>
      <c r="T10" s="108" t="s">
        <v>106</v>
      </c>
      <c r="U10" s="109">
        <f>AA8</f>
        <v>1</v>
      </c>
      <c r="V10" s="105" t="s">
        <v>105</v>
      </c>
      <c r="W10" s="108">
        <f>AC9</f>
        <v>10</v>
      </c>
      <c r="X10" s="108" t="s">
        <v>106</v>
      </c>
      <c r="Y10" s="109">
        <f>AA9</f>
        <v>1</v>
      </c>
      <c r="Z10" s="143"/>
      <c r="AA10" s="144"/>
      <c r="AB10" s="144"/>
      <c r="AC10" s="145"/>
      <c r="AD10" s="110">
        <f t="shared" si="5"/>
        <v>18</v>
      </c>
      <c r="AE10" s="111">
        <f t="shared" si="0"/>
        <v>6</v>
      </c>
      <c r="AF10" s="111">
        <f t="shared" si="1"/>
        <v>0</v>
      </c>
      <c r="AG10" s="111">
        <f t="shared" si="2"/>
        <v>0</v>
      </c>
      <c r="AH10" s="111">
        <f t="shared" si="3"/>
        <v>44</v>
      </c>
      <c r="AI10" s="111">
        <f>SUM(E10,I10,M10,Q10,Y10,U10,Z10)</f>
        <v>4</v>
      </c>
      <c r="AJ10" s="111">
        <f t="shared" si="4"/>
        <v>40</v>
      </c>
      <c r="AK10" s="159">
        <v>1</v>
      </c>
    </row>
    <row r="11" spans="30:37" ht="27" customHeight="1">
      <c r="AD11" s="45">
        <f aca="true" t="shared" si="6" ref="AD11:AJ11">SUM(AD4:AD10)</f>
        <v>62</v>
      </c>
      <c r="AE11" s="45">
        <f t="shared" si="6"/>
        <v>20</v>
      </c>
      <c r="AF11" s="45">
        <f t="shared" si="6"/>
        <v>2</v>
      </c>
      <c r="AG11" s="45">
        <f t="shared" si="6"/>
        <v>20</v>
      </c>
      <c r="AH11" s="45">
        <f t="shared" si="6"/>
        <v>162</v>
      </c>
      <c r="AI11" s="45">
        <f t="shared" si="6"/>
        <v>162</v>
      </c>
      <c r="AJ11" s="45">
        <f t="shared" si="6"/>
        <v>0</v>
      </c>
      <c r="AK11" s="45"/>
    </row>
    <row r="12" ht="22.5" customHeight="1" thickBot="1">
      <c r="B12" s="112" t="s">
        <v>93</v>
      </c>
    </row>
    <row r="13" spans="1:37" ht="35.25" customHeight="1" thickBot="1">
      <c r="A13" s="37"/>
      <c r="B13" s="136" t="str">
        <f>'組合せ表B'!M8</f>
        <v>青山FC</v>
      </c>
      <c r="C13" s="137"/>
      <c r="D13" s="137"/>
      <c r="E13" s="138"/>
      <c r="F13" s="136" t="str">
        <f>'組合せ表B'!M6</f>
        <v>多賀城ＦＣ</v>
      </c>
      <c r="G13" s="137"/>
      <c r="H13" s="137"/>
      <c r="I13" s="137"/>
      <c r="J13" s="136" t="str">
        <f>'組合せ表B'!M11</f>
        <v>ラセルバロイ</v>
      </c>
      <c r="K13" s="137"/>
      <c r="L13" s="137"/>
      <c r="M13" s="138"/>
      <c r="N13" s="136" t="str">
        <f>'組合せ表B'!M7</f>
        <v>マリソル松島</v>
      </c>
      <c r="O13" s="137"/>
      <c r="P13" s="137"/>
      <c r="Q13" s="137"/>
      <c r="R13" s="136" t="str">
        <f>'組合せ表B'!M10</f>
        <v>利府グラ</v>
      </c>
      <c r="S13" s="137"/>
      <c r="T13" s="137"/>
      <c r="U13" s="138"/>
      <c r="V13" s="136" t="str">
        <f>'組合せ表B'!M9</f>
        <v>鶴ケ谷</v>
      </c>
      <c r="W13" s="137"/>
      <c r="X13" s="137"/>
      <c r="Y13" s="138"/>
      <c r="Z13" s="146" t="str">
        <f>'組合せ表B'!M12</f>
        <v>黒川大和</v>
      </c>
      <c r="AA13" s="137"/>
      <c r="AB13" s="137"/>
      <c r="AC13" s="138"/>
      <c r="AD13" s="38" t="s">
        <v>1</v>
      </c>
      <c r="AE13" s="39" t="s">
        <v>2</v>
      </c>
      <c r="AF13" s="39" t="s">
        <v>3</v>
      </c>
      <c r="AG13" s="39" t="s">
        <v>4</v>
      </c>
      <c r="AH13" s="39" t="s">
        <v>5</v>
      </c>
      <c r="AI13" s="161" t="s">
        <v>6</v>
      </c>
      <c r="AJ13" s="39" t="s">
        <v>7</v>
      </c>
      <c r="AK13" s="40" t="s">
        <v>8</v>
      </c>
    </row>
    <row r="14" spans="1:37" ht="35.25" customHeight="1">
      <c r="A14" s="41" t="str">
        <f>B13</f>
        <v>青山FC</v>
      </c>
      <c r="B14" s="132"/>
      <c r="C14" s="133"/>
      <c r="D14" s="133"/>
      <c r="E14" s="134"/>
      <c r="F14" s="81" t="s">
        <v>92</v>
      </c>
      <c r="G14" s="82">
        <f>'組合せ表B'!F34</f>
        <v>0</v>
      </c>
      <c r="H14" s="82" t="s">
        <v>94</v>
      </c>
      <c r="I14" s="83">
        <f>'組合せ表B'!D34</f>
        <v>4</v>
      </c>
      <c r="J14" s="81" t="s">
        <v>97</v>
      </c>
      <c r="K14" s="82">
        <f>'組合せ表B'!D11</f>
        <v>9</v>
      </c>
      <c r="L14" s="82" t="s">
        <v>96</v>
      </c>
      <c r="M14" s="83">
        <f>'組合せ表B'!F11</f>
        <v>2</v>
      </c>
      <c r="N14" s="81" t="s">
        <v>109</v>
      </c>
      <c r="O14" s="82">
        <f>'組合せ表B'!F20</f>
        <v>1</v>
      </c>
      <c r="P14" s="82" t="s">
        <v>94</v>
      </c>
      <c r="Q14" s="83">
        <f>'組合せ表B'!D20</f>
        <v>3</v>
      </c>
      <c r="R14" s="84" t="s">
        <v>97</v>
      </c>
      <c r="S14" s="84">
        <f>'組合せ表B'!D32</f>
        <v>5</v>
      </c>
      <c r="T14" s="84" t="s">
        <v>94</v>
      </c>
      <c r="U14" s="85">
        <f>'組合せ表B'!F32</f>
        <v>2</v>
      </c>
      <c r="V14" s="86" t="s">
        <v>109</v>
      </c>
      <c r="W14" s="84">
        <f>'組合せ表B'!D24</f>
        <v>1</v>
      </c>
      <c r="X14" s="84" t="s">
        <v>94</v>
      </c>
      <c r="Y14" s="85">
        <f>'組合せ表B'!F24</f>
        <v>3</v>
      </c>
      <c r="Z14" s="86" t="s">
        <v>98</v>
      </c>
      <c r="AA14" s="84">
        <f>'組合せ表B'!D7</f>
        <v>3</v>
      </c>
      <c r="AB14" s="84" t="s">
        <v>96</v>
      </c>
      <c r="AC14" s="85">
        <f>'組合せ表B'!F7</f>
        <v>3</v>
      </c>
      <c r="AD14" s="87">
        <f aca="true" t="shared" si="7" ref="AD14:AD19">SUM((AE14*3)+(AF14*1))</f>
        <v>7</v>
      </c>
      <c r="AE14" s="88">
        <f aca="true" t="shared" si="8" ref="AE14:AE19">COUNTIF(B14:AC14,"○")</f>
        <v>2</v>
      </c>
      <c r="AF14" s="88">
        <f aca="true" t="shared" si="9" ref="AF14:AF19">COUNTIF(B14:AC14,"△")</f>
        <v>1</v>
      </c>
      <c r="AG14" s="88">
        <f aca="true" t="shared" si="10" ref="AG14:AG19">COUNTIF(B14:AC14,"●")</f>
        <v>3</v>
      </c>
      <c r="AH14" s="89">
        <f>SUM(C14,G14,K14,O14,AA14,W14,S14)</f>
        <v>19</v>
      </c>
      <c r="AI14" s="102">
        <f>SUM(E14,I14,M14,Q14,AC14,U14,Y14)</f>
        <v>17</v>
      </c>
      <c r="AJ14" s="88">
        <f aca="true" t="shared" si="11" ref="AJ14:AJ19">SUM(AH14-AI14)</f>
        <v>2</v>
      </c>
      <c r="AK14" s="155">
        <v>4</v>
      </c>
    </row>
    <row r="15" spans="1:37" ht="35.25" customHeight="1">
      <c r="A15" s="42" t="str">
        <f>F13</f>
        <v>多賀城ＦＣ</v>
      </c>
      <c r="B15" s="43" t="s">
        <v>112</v>
      </c>
      <c r="C15" s="84">
        <f>I14</f>
        <v>4</v>
      </c>
      <c r="D15" s="84" t="s">
        <v>94</v>
      </c>
      <c r="E15" s="85">
        <f>G14</f>
        <v>0</v>
      </c>
      <c r="F15" s="140"/>
      <c r="G15" s="141"/>
      <c r="H15" s="141"/>
      <c r="I15" s="142"/>
      <c r="J15" s="86" t="s">
        <v>110</v>
      </c>
      <c r="K15" s="84">
        <f>'組合せ表B'!F19</f>
        <v>8</v>
      </c>
      <c r="L15" s="84" t="s">
        <v>94</v>
      </c>
      <c r="M15" s="85">
        <f>'組合せ表B'!D19</f>
        <v>0</v>
      </c>
      <c r="N15" s="86" t="s">
        <v>110</v>
      </c>
      <c r="O15" s="84">
        <f>'組合せ表B'!D23</f>
        <v>3</v>
      </c>
      <c r="P15" s="84" t="s">
        <v>94</v>
      </c>
      <c r="Q15" s="85">
        <f>'組合せ表B'!F23</f>
        <v>0</v>
      </c>
      <c r="R15" s="84" t="s">
        <v>112</v>
      </c>
      <c r="S15" s="84">
        <f>'組合せ表B'!D30</f>
        <v>5</v>
      </c>
      <c r="T15" s="84" t="s">
        <v>94</v>
      </c>
      <c r="U15" s="85">
        <f>'組合せ表B'!F30</f>
        <v>0</v>
      </c>
      <c r="V15" s="86" t="s">
        <v>97</v>
      </c>
      <c r="W15" s="84">
        <f>'組合せ表B'!D12</f>
        <v>11</v>
      </c>
      <c r="X15" s="84" t="s">
        <v>96</v>
      </c>
      <c r="Y15" s="85">
        <f>'組合せ表B'!F12</f>
        <v>0</v>
      </c>
      <c r="Z15" s="86" t="s">
        <v>97</v>
      </c>
      <c r="AA15" s="84">
        <f>'組合せ表B'!D9</f>
        <v>10</v>
      </c>
      <c r="AB15" s="84" t="s">
        <v>96</v>
      </c>
      <c r="AC15" s="85">
        <f>'組合せ表B'!F9</f>
        <v>0</v>
      </c>
      <c r="AD15" s="90">
        <f t="shared" si="7"/>
        <v>18</v>
      </c>
      <c r="AE15" s="91">
        <f t="shared" si="8"/>
        <v>6</v>
      </c>
      <c r="AF15" s="91">
        <f t="shared" si="9"/>
        <v>0</v>
      </c>
      <c r="AG15" s="91">
        <f t="shared" si="10"/>
        <v>0</v>
      </c>
      <c r="AH15" s="91">
        <f>SUM(C15,G15,K15,O15,AA15,W15,S15)</f>
        <v>41</v>
      </c>
      <c r="AI15" s="91">
        <f aca="true" t="shared" si="12" ref="AI15:AI20">SUM(E15,I15,M15,Q15,AC15,U15,Y15)</f>
        <v>0</v>
      </c>
      <c r="AJ15" s="91">
        <f t="shared" si="11"/>
        <v>41</v>
      </c>
      <c r="AK15" s="156">
        <v>1</v>
      </c>
    </row>
    <row r="16" spans="1:37" ht="35.25" customHeight="1">
      <c r="A16" s="43" t="str">
        <f>J13</f>
        <v>ラセルバロイ</v>
      </c>
      <c r="B16" s="43" t="s">
        <v>95</v>
      </c>
      <c r="C16" s="84">
        <f>M14</f>
        <v>2</v>
      </c>
      <c r="D16" s="84" t="s">
        <v>96</v>
      </c>
      <c r="E16" s="85">
        <f>K14</f>
        <v>9</v>
      </c>
      <c r="F16" s="92" t="s">
        <v>109</v>
      </c>
      <c r="G16" s="84">
        <f>M15</f>
        <v>0</v>
      </c>
      <c r="H16" s="84" t="s">
        <v>94</v>
      </c>
      <c r="I16" s="85">
        <f>K15</f>
        <v>8</v>
      </c>
      <c r="J16" s="140"/>
      <c r="K16" s="141"/>
      <c r="L16" s="141"/>
      <c r="M16" s="142"/>
      <c r="N16" s="93" t="s">
        <v>95</v>
      </c>
      <c r="O16" s="94">
        <f>'組合せ表B'!F8</f>
        <v>0</v>
      </c>
      <c r="P16" s="94" t="s">
        <v>96</v>
      </c>
      <c r="Q16" s="95">
        <f>'組合せ表B'!D8</f>
        <v>16</v>
      </c>
      <c r="R16" s="93" t="s">
        <v>111</v>
      </c>
      <c r="S16" s="84">
        <f>'組合せ表B'!F22</f>
        <v>2</v>
      </c>
      <c r="T16" s="84" t="s">
        <v>94</v>
      </c>
      <c r="U16" s="85">
        <f>'組合せ表B'!D22</f>
        <v>2</v>
      </c>
      <c r="V16" s="96" t="s">
        <v>92</v>
      </c>
      <c r="W16" s="84">
        <f>'組合せ表B'!F33</f>
        <v>1</v>
      </c>
      <c r="X16" s="84" t="s">
        <v>94</v>
      </c>
      <c r="Y16" s="85">
        <f>'組合せ表B'!D33</f>
        <v>6</v>
      </c>
      <c r="Z16" s="86" t="s">
        <v>114</v>
      </c>
      <c r="AA16" s="84">
        <f>'組合せ表B'!F29</f>
        <v>3</v>
      </c>
      <c r="AB16" s="84" t="s">
        <v>94</v>
      </c>
      <c r="AC16" s="85">
        <f>'組合せ表B'!D29</f>
        <v>3</v>
      </c>
      <c r="AD16" s="97">
        <f t="shared" si="7"/>
        <v>2</v>
      </c>
      <c r="AE16" s="98">
        <f t="shared" si="8"/>
        <v>0</v>
      </c>
      <c r="AF16" s="98">
        <f t="shared" si="9"/>
        <v>2</v>
      </c>
      <c r="AG16" s="98">
        <f t="shared" si="10"/>
        <v>4</v>
      </c>
      <c r="AH16" s="91">
        <f>SUM(C16,G16,K16,O16,AA16,W16,S16)</f>
        <v>8</v>
      </c>
      <c r="AI16" s="91">
        <f t="shared" si="12"/>
        <v>44</v>
      </c>
      <c r="AJ16" s="98">
        <f t="shared" si="11"/>
        <v>-36</v>
      </c>
      <c r="AK16" s="157">
        <v>7</v>
      </c>
    </row>
    <row r="17" spans="1:37" ht="35.25" customHeight="1">
      <c r="A17" s="41" t="str">
        <f>N13</f>
        <v>マリソル松島</v>
      </c>
      <c r="B17" s="43" t="s">
        <v>110</v>
      </c>
      <c r="C17" s="84">
        <f>Q14</f>
        <v>3</v>
      </c>
      <c r="D17" s="84" t="s">
        <v>94</v>
      </c>
      <c r="E17" s="85">
        <f>O14</f>
        <v>1</v>
      </c>
      <c r="F17" s="93" t="s">
        <v>109</v>
      </c>
      <c r="G17" s="84">
        <f>Q15</f>
        <v>0</v>
      </c>
      <c r="H17" s="84" t="s">
        <v>94</v>
      </c>
      <c r="I17" s="85">
        <f>O15</f>
        <v>3</v>
      </c>
      <c r="J17" s="123" t="s">
        <v>97</v>
      </c>
      <c r="K17" s="84">
        <f>Q16</f>
        <v>16</v>
      </c>
      <c r="L17" s="84" t="s">
        <v>96</v>
      </c>
      <c r="M17" s="85">
        <f>O16</f>
        <v>0</v>
      </c>
      <c r="N17" s="140"/>
      <c r="O17" s="141"/>
      <c r="P17" s="141"/>
      <c r="Q17" s="142"/>
      <c r="R17" s="94" t="s">
        <v>97</v>
      </c>
      <c r="S17" s="84">
        <f>'組合せ表B'!D6</f>
        <v>8</v>
      </c>
      <c r="T17" s="84" t="s">
        <v>96</v>
      </c>
      <c r="U17" s="85">
        <f>'組合せ表B'!F6</f>
        <v>3</v>
      </c>
      <c r="V17" s="96" t="s">
        <v>92</v>
      </c>
      <c r="W17" s="84">
        <f>'組合せ表B'!D28</f>
        <v>1</v>
      </c>
      <c r="X17" s="84" t="s">
        <v>94</v>
      </c>
      <c r="Y17" s="85">
        <f>'組合せ表B'!F28</f>
        <v>3</v>
      </c>
      <c r="Z17" s="86" t="s">
        <v>97</v>
      </c>
      <c r="AA17" s="84">
        <f>'組合せ表B'!D31</f>
        <v>6</v>
      </c>
      <c r="AB17" s="84" t="s">
        <v>94</v>
      </c>
      <c r="AC17" s="85">
        <f>'組合せ表B'!F31</f>
        <v>1</v>
      </c>
      <c r="AD17" s="90">
        <f t="shared" si="7"/>
        <v>12</v>
      </c>
      <c r="AE17" s="91">
        <f t="shared" si="8"/>
        <v>4</v>
      </c>
      <c r="AF17" s="91">
        <f t="shared" si="9"/>
        <v>0</v>
      </c>
      <c r="AG17" s="91">
        <f t="shared" si="10"/>
        <v>2</v>
      </c>
      <c r="AH17" s="91">
        <f>SUM(C17,G17,K17,O17,AA17,W17,S17)</f>
        <v>34</v>
      </c>
      <c r="AI17" s="91">
        <f t="shared" si="12"/>
        <v>11</v>
      </c>
      <c r="AJ17" s="91">
        <f t="shared" si="11"/>
        <v>23</v>
      </c>
      <c r="AK17" s="156">
        <v>3</v>
      </c>
    </row>
    <row r="18" spans="1:37" ht="35.25" customHeight="1">
      <c r="A18" s="41" t="str">
        <f>R13</f>
        <v>利府グラ</v>
      </c>
      <c r="B18" s="41" t="s">
        <v>113</v>
      </c>
      <c r="C18" s="99">
        <f>U14</f>
        <v>2</v>
      </c>
      <c r="D18" s="99" t="s">
        <v>94</v>
      </c>
      <c r="E18" s="100">
        <f>S14</f>
        <v>5</v>
      </c>
      <c r="F18" s="96" t="s">
        <v>113</v>
      </c>
      <c r="G18" s="94">
        <f>U15</f>
        <v>0</v>
      </c>
      <c r="H18" s="94" t="s">
        <v>94</v>
      </c>
      <c r="I18" s="95">
        <f>S15</f>
        <v>5</v>
      </c>
      <c r="J18" s="96" t="s">
        <v>111</v>
      </c>
      <c r="K18" s="94">
        <f>U16</f>
        <v>2</v>
      </c>
      <c r="L18" s="94" t="s">
        <v>94</v>
      </c>
      <c r="M18" s="95">
        <f>S16</f>
        <v>2</v>
      </c>
      <c r="N18" s="93" t="s">
        <v>95</v>
      </c>
      <c r="O18" s="99">
        <f>U17</f>
        <v>3</v>
      </c>
      <c r="P18" s="99" t="s">
        <v>96</v>
      </c>
      <c r="Q18" s="100">
        <f>S17</f>
        <v>8</v>
      </c>
      <c r="R18" s="140"/>
      <c r="S18" s="141"/>
      <c r="T18" s="141"/>
      <c r="U18" s="142"/>
      <c r="V18" s="93" t="s">
        <v>99</v>
      </c>
      <c r="W18" s="84">
        <f>'組合せ表B'!F10</f>
        <v>1</v>
      </c>
      <c r="X18" s="84" t="s">
        <v>100</v>
      </c>
      <c r="Y18" s="85">
        <f>'組合せ表B'!D10</f>
        <v>4</v>
      </c>
      <c r="Z18" s="86" t="s">
        <v>111</v>
      </c>
      <c r="AA18" s="84">
        <f>'組合せ表B'!F18</f>
        <v>1</v>
      </c>
      <c r="AB18" s="84" t="s">
        <v>94</v>
      </c>
      <c r="AC18" s="85">
        <f>'組合せ表B'!D18</f>
        <v>1</v>
      </c>
      <c r="AD18" s="90">
        <f t="shared" si="7"/>
        <v>2</v>
      </c>
      <c r="AE18" s="91">
        <f t="shared" si="8"/>
        <v>0</v>
      </c>
      <c r="AF18" s="91">
        <f t="shared" si="9"/>
        <v>2</v>
      </c>
      <c r="AG18" s="91">
        <f t="shared" si="10"/>
        <v>4</v>
      </c>
      <c r="AH18" s="91">
        <f>SUM(C18,G18,K18,O18,AA18,W18,S18)</f>
        <v>9</v>
      </c>
      <c r="AI18" s="91">
        <f t="shared" si="12"/>
        <v>25</v>
      </c>
      <c r="AJ18" s="91">
        <f t="shared" si="11"/>
        <v>-16</v>
      </c>
      <c r="AK18" s="156">
        <v>6</v>
      </c>
    </row>
    <row r="19" spans="1:37" ht="35.25" customHeight="1">
      <c r="A19" s="41" t="str">
        <f>V13</f>
        <v>鶴ケ谷</v>
      </c>
      <c r="B19" s="41" t="s">
        <v>110</v>
      </c>
      <c r="C19" s="99">
        <f>Y14</f>
        <v>3</v>
      </c>
      <c r="D19" s="99" t="s">
        <v>94</v>
      </c>
      <c r="E19" s="100">
        <f>W14</f>
        <v>1</v>
      </c>
      <c r="F19" s="96" t="s">
        <v>92</v>
      </c>
      <c r="G19" s="94">
        <f>Y15</f>
        <v>0</v>
      </c>
      <c r="H19" s="94" t="s">
        <v>9</v>
      </c>
      <c r="I19" s="95">
        <f>W15</f>
        <v>11</v>
      </c>
      <c r="J19" s="93" t="s">
        <v>97</v>
      </c>
      <c r="K19" s="99">
        <f>Y16</f>
        <v>6</v>
      </c>
      <c r="L19" s="99" t="s">
        <v>94</v>
      </c>
      <c r="M19" s="100">
        <f>W16</f>
        <v>1</v>
      </c>
      <c r="N19" s="93" t="s">
        <v>112</v>
      </c>
      <c r="O19" s="99">
        <f>Y17</f>
        <v>3</v>
      </c>
      <c r="P19" s="99" t="s">
        <v>94</v>
      </c>
      <c r="Q19" s="100">
        <f>W17</f>
        <v>1</v>
      </c>
      <c r="R19" s="93" t="s">
        <v>97</v>
      </c>
      <c r="S19" s="84">
        <f>Y18</f>
        <v>4</v>
      </c>
      <c r="T19" s="84" t="s">
        <v>96</v>
      </c>
      <c r="U19" s="85">
        <f>W18</f>
        <v>1</v>
      </c>
      <c r="V19" s="140"/>
      <c r="W19" s="141"/>
      <c r="X19" s="141"/>
      <c r="Y19" s="142"/>
      <c r="Z19" s="86" t="s">
        <v>110</v>
      </c>
      <c r="AA19" s="84">
        <f>'組合せ表B'!D21</f>
        <v>6</v>
      </c>
      <c r="AB19" s="84" t="s">
        <v>94</v>
      </c>
      <c r="AC19" s="85">
        <f>'組合せ表B'!F21</f>
        <v>0</v>
      </c>
      <c r="AD19" s="101">
        <f t="shared" si="7"/>
        <v>15</v>
      </c>
      <c r="AE19" s="102">
        <f t="shared" si="8"/>
        <v>5</v>
      </c>
      <c r="AF19" s="102">
        <f t="shared" si="9"/>
        <v>0</v>
      </c>
      <c r="AG19" s="102">
        <f t="shared" si="10"/>
        <v>1</v>
      </c>
      <c r="AH19" s="91">
        <f>SUM(C19,G19,K19,O19,AA19,W19,S19)</f>
        <v>22</v>
      </c>
      <c r="AI19" s="91">
        <f t="shared" si="12"/>
        <v>15</v>
      </c>
      <c r="AJ19" s="102">
        <f t="shared" si="11"/>
        <v>7</v>
      </c>
      <c r="AK19" s="158">
        <v>2</v>
      </c>
    </row>
    <row r="20" spans="1:37" ht="35.25" customHeight="1" thickBot="1">
      <c r="A20" s="69" t="str">
        <f>Z13</f>
        <v>黒川大和</v>
      </c>
      <c r="B20" s="44" t="s">
        <v>91</v>
      </c>
      <c r="C20" s="106">
        <f>AC14</f>
        <v>3</v>
      </c>
      <c r="D20" s="106" t="s">
        <v>9</v>
      </c>
      <c r="E20" s="107">
        <f>AA14</f>
        <v>3</v>
      </c>
      <c r="F20" s="113" t="s">
        <v>92</v>
      </c>
      <c r="G20" s="103">
        <f>AC15</f>
        <v>0</v>
      </c>
      <c r="H20" s="103" t="s">
        <v>9</v>
      </c>
      <c r="I20" s="104">
        <f>AA15</f>
        <v>10</v>
      </c>
      <c r="J20" s="113" t="s">
        <v>114</v>
      </c>
      <c r="K20" s="103">
        <f>AC16</f>
        <v>3</v>
      </c>
      <c r="L20" s="103" t="s">
        <v>94</v>
      </c>
      <c r="M20" s="104">
        <f>AA16</f>
        <v>3</v>
      </c>
      <c r="N20" s="105" t="s">
        <v>92</v>
      </c>
      <c r="O20" s="106">
        <f>AC17</f>
        <v>1</v>
      </c>
      <c r="P20" s="106" t="s">
        <v>94</v>
      </c>
      <c r="Q20" s="107">
        <f>AA17</f>
        <v>6</v>
      </c>
      <c r="R20" s="105" t="s">
        <v>111</v>
      </c>
      <c r="S20" s="108">
        <f>AC18</f>
        <v>1</v>
      </c>
      <c r="T20" s="108" t="s">
        <v>94</v>
      </c>
      <c r="U20" s="109">
        <f>AA18</f>
        <v>1</v>
      </c>
      <c r="V20" s="105" t="s">
        <v>109</v>
      </c>
      <c r="W20" s="108">
        <f>AC19</f>
        <v>0</v>
      </c>
      <c r="X20" s="108" t="s">
        <v>94</v>
      </c>
      <c r="Y20" s="109">
        <f>AA19</f>
        <v>6</v>
      </c>
      <c r="Z20" s="143"/>
      <c r="AA20" s="144"/>
      <c r="AB20" s="144"/>
      <c r="AC20" s="145"/>
      <c r="AD20" s="114">
        <f>SUM((AE20*3)+(AF20*1))</f>
        <v>3</v>
      </c>
      <c r="AE20" s="115">
        <f>COUNTIF(B20:AC20,"○")</f>
        <v>0</v>
      </c>
      <c r="AF20" s="115">
        <f>COUNTIF(B20:AC20,"△")</f>
        <v>3</v>
      </c>
      <c r="AG20" s="115">
        <f>COUNTIF(B20:AC20,"●")</f>
        <v>3</v>
      </c>
      <c r="AH20" s="111">
        <f>SUM(C20,G20,K20,O20,AA20,W20,S20)</f>
        <v>8</v>
      </c>
      <c r="AI20" s="111">
        <f t="shared" si="12"/>
        <v>29</v>
      </c>
      <c r="AJ20" s="115">
        <f>SUM(AH20-AI20)</f>
        <v>-21</v>
      </c>
      <c r="AK20" s="160">
        <v>5</v>
      </c>
    </row>
    <row r="21" spans="1:37" ht="35.25" customHeight="1">
      <c r="A21" s="47"/>
      <c r="AD21" s="45">
        <f aca="true" t="shared" si="13" ref="AD21:AJ21">SUM(AD14:AD20)</f>
        <v>59</v>
      </c>
      <c r="AE21" s="45">
        <f t="shared" si="13"/>
        <v>17</v>
      </c>
      <c r="AF21" s="45">
        <f t="shared" si="13"/>
        <v>8</v>
      </c>
      <c r="AG21" s="45">
        <f t="shared" si="13"/>
        <v>17</v>
      </c>
      <c r="AH21" s="45">
        <f t="shared" si="13"/>
        <v>141</v>
      </c>
      <c r="AI21" s="45">
        <f t="shared" si="13"/>
        <v>141</v>
      </c>
      <c r="AJ21" s="45">
        <f t="shared" si="13"/>
        <v>0</v>
      </c>
      <c r="AK21" s="45"/>
    </row>
  </sheetData>
  <sheetProtection/>
  <mergeCells count="30">
    <mergeCell ref="F5:I5"/>
    <mergeCell ref="J6:M6"/>
    <mergeCell ref="N7:Q7"/>
    <mergeCell ref="Z13:AC13"/>
    <mergeCell ref="J13:M13"/>
    <mergeCell ref="R8:U8"/>
    <mergeCell ref="V9:Y9"/>
    <mergeCell ref="R13:U13"/>
    <mergeCell ref="V13:Y13"/>
    <mergeCell ref="Z10:AC10"/>
    <mergeCell ref="Z20:AC20"/>
    <mergeCell ref="F15:I15"/>
    <mergeCell ref="J16:M16"/>
    <mergeCell ref="R18:U18"/>
    <mergeCell ref="V19:Y19"/>
    <mergeCell ref="B13:E13"/>
    <mergeCell ref="F13:I13"/>
    <mergeCell ref="B14:E14"/>
    <mergeCell ref="N17:Q17"/>
    <mergeCell ref="N13:Q13"/>
    <mergeCell ref="B4:E4"/>
    <mergeCell ref="A1:AK1"/>
    <mergeCell ref="Z3:AC3"/>
    <mergeCell ref="B3:E3"/>
    <mergeCell ref="F3:I3"/>
    <mergeCell ref="J3:M3"/>
    <mergeCell ref="N3:Q3"/>
    <mergeCell ref="AD2:AJ2"/>
    <mergeCell ref="R3:U3"/>
    <mergeCell ref="V3:Y3"/>
  </mergeCells>
  <printOptions horizontalCentered="1"/>
  <pageMargins left="0.3937007874015748" right="0.22" top="0.39" bottom="0.28" header="0.29" footer="0.16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85" zoomScaleNormal="85" zoomScaleSheetLayoutView="75" zoomScalePageLayoutView="0" workbookViewId="0" topLeftCell="A1">
      <selection activeCell="M10" sqref="M10"/>
    </sheetView>
  </sheetViews>
  <sheetFormatPr defaultColWidth="9.00390625" defaultRowHeight="13.5"/>
  <cols>
    <col min="1" max="1" width="4.125" style="1" customWidth="1"/>
    <col min="2" max="2" width="8.00390625" style="3" customWidth="1"/>
    <col min="3" max="3" width="18.625" style="20" customWidth="1"/>
    <col min="4" max="4" width="4.75390625" style="2" customWidth="1"/>
    <col min="5" max="5" width="4.00390625" style="1" customWidth="1"/>
    <col min="6" max="6" width="5.25390625" style="2" customWidth="1"/>
    <col min="7" max="7" width="18.625" style="20" customWidth="1"/>
    <col min="8" max="8" width="4.25390625" style="20" customWidth="1"/>
    <col min="9" max="10" width="11.625" style="20" customWidth="1"/>
    <col min="11" max="11" width="9.00390625" style="1" customWidth="1"/>
    <col min="12" max="12" width="7.25390625" style="1" customWidth="1"/>
    <col min="13" max="16384" width="9.00390625" style="1" customWidth="1"/>
  </cols>
  <sheetData>
    <row r="1" spans="1:12" s="16" customFormat="1" ht="37.5" customHeight="1">
      <c r="A1" s="125" t="s">
        <v>81</v>
      </c>
      <c r="B1" s="125"/>
      <c r="C1" s="125"/>
      <c r="D1" s="125"/>
      <c r="E1" s="125"/>
      <c r="F1" s="125"/>
      <c r="G1" s="125"/>
      <c r="H1" s="125"/>
      <c r="I1" s="125"/>
      <c r="J1" s="125"/>
      <c r="K1" s="19"/>
      <c r="L1" s="15"/>
    </row>
    <row r="2" spans="2:12" s="14" customFormat="1" ht="44.25" customHeight="1">
      <c r="B2" s="76" t="s">
        <v>125</v>
      </c>
      <c r="C2" s="77"/>
      <c r="D2" s="76" t="s">
        <v>126</v>
      </c>
      <c r="F2" s="78"/>
      <c r="G2" s="77"/>
      <c r="H2" s="21"/>
      <c r="I2" s="70"/>
      <c r="J2" s="70"/>
      <c r="K2" s="13"/>
      <c r="L2" s="12"/>
    </row>
    <row r="3" spans="2:12" s="14" customFormat="1" ht="21.75" customHeight="1">
      <c r="B3" s="153" t="s">
        <v>64</v>
      </c>
      <c r="C3" s="153"/>
      <c r="D3" s="13"/>
      <c r="E3" s="13"/>
      <c r="F3" s="13"/>
      <c r="G3" s="21"/>
      <c r="H3" s="21"/>
      <c r="I3" s="21" t="s">
        <v>26</v>
      </c>
      <c r="J3" s="21" t="s">
        <v>37</v>
      </c>
      <c r="K3" s="13"/>
      <c r="L3" s="12"/>
    </row>
    <row r="4" spans="1:12" s="14" customFormat="1" ht="23.25" customHeight="1">
      <c r="A4" s="147" t="s">
        <v>15</v>
      </c>
      <c r="B4" s="148">
        <v>0.4583333333333333</v>
      </c>
      <c r="C4" s="27" t="s">
        <v>43</v>
      </c>
      <c r="D4" s="149"/>
      <c r="E4" s="150" t="s">
        <v>12</v>
      </c>
      <c r="F4" s="151"/>
      <c r="G4" s="27" t="s">
        <v>59</v>
      </c>
      <c r="H4" s="154" t="s">
        <v>11</v>
      </c>
      <c r="I4" s="27" t="s">
        <v>65</v>
      </c>
      <c r="J4" s="27" t="s">
        <v>55</v>
      </c>
      <c r="K4" s="8"/>
      <c r="L4" s="7"/>
    </row>
    <row r="5" spans="1:12" s="14" customFormat="1" ht="23.25" customHeight="1">
      <c r="A5" s="147"/>
      <c r="B5" s="148"/>
      <c r="C5" s="28" t="s">
        <v>115</v>
      </c>
      <c r="D5" s="149"/>
      <c r="E5" s="150"/>
      <c r="F5" s="151"/>
      <c r="G5" s="28" t="s">
        <v>116</v>
      </c>
      <c r="H5" s="154"/>
      <c r="I5" s="28" t="s">
        <v>122</v>
      </c>
      <c r="J5" s="28" t="s">
        <v>117</v>
      </c>
      <c r="K5" s="10"/>
      <c r="L5" s="11"/>
    </row>
    <row r="6" spans="1:12" s="14" customFormat="1" ht="23.25" customHeight="1">
      <c r="A6" s="31"/>
      <c r="B6" s="153" t="s">
        <v>64</v>
      </c>
      <c r="C6" s="153"/>
      <c r="D6" s="18"/>
      <c r="E6" s="9"/>
      <c r="F6" s="18"/>
      <c r="G6" s="9"/>
      <c r="H6" s="9"/>
      <c r="I6" s="9"/>
      <c r="J6" s="9"/>
      <c r="K6" s="10"/>
      <c r="L6" s="11"/>
    </row>
    <row r="7" spans="1:12" s="14" customFormat="1" ht="23.25" customHeight="1">
      <c r="A7" s="147" t="s">
        <v>16</v>
      </c>
      <c r="B7" s="148">
        <v>0.5</v>
      </c>
      <c r="C7" s="27" t="s">
        <v>41</v>
      </c>
      <c r="D7" s="48"/>
      <c r="E7" s="9" t="s">
        <v>12</v>
      </c>
      <c r="F7" s="49"/>
      <c r="G7" s="27" t="s">
        <v>60</v>
      </c>
      <c r="H7" s="154" t="s">
        <v>11</v>
      </c>
      <c r="I7" s="27" t="s">
        <v>66</v>
      </c>
      <c r="J7" s="27" t="s">
        <v>67</v>
      </c>
      <c r="K7" s="8"/>
      <c r="L7" s="7"/>
    </row>
    <row r="8" spans="1:12" s="14" customFormat="1" ht="23.25" customHeight="1">
      <c r="A8" s="147"/>
      <c r="B8" s="148"/>
      <c r="C8" s="28" t="s">
        <v>10</v>
      </c>
      <c r="D8" s="71"/>
      <c r="E8" s="72"/>
      <c r="F8" s="73"/>
      <c r="G8" s="28" t="s">
        <v>119</v>
      </c>
      <c r="H8" s="154"/>
      <c r="I8" s="28" t="s">
        <v>120</v>
      </c>
      <c r="J8" s="28" t="s">
        <v>121</v>
      </c>
      <c r="K8" s="10"/>
      <c r="L8" s="11"/>
    </row>
    <row r="9" spans="1:12" s="14" customFormat="1" ht="23.25" customHeight="1">
      <c r="A9" s="31"/>
      <c r="B9" s="153" t="s">
        <v>62</v>
      </c>
      <c r="C9" s="153"/>
      <c r="D9" s="17"/>
      <c r="E9" s="9"/>
      <c r="F9" s="17"/>
      <c r="G9" s="9"/>
      <c r="H9" s="9"/>
      <c r="I9" s="9"/>
      <c r="J9" s="9"/>
      <c r="K9" s="10"/>
      <c r="L9" s="12"/>
    </row>
    <row r="10" spans="1:12" s="14" customFormat="1" ht="23.25" customHeight="1">
      <c r="A10" s="147" t="s">
        <v>17</v>
      </c>
      <c r="B10" s="148">
        <v>0.5416666666666666</v>
      </c>
      <c r="C10" s="27" t="s">
        <v>40</v>
      </c>
      <c r="D10" s="149"/>
      <c r="E10" s="150" t="s">
        <v>12</v>
      </c>
      <c r="F10" s="151"/>
      <c r="G10" s="27" t="s">
        <v>42</v>
      </c>
      <c r="H10" s="154" t="s">
        <v>11</v>
      </c>
      <c r="I10" s="27" t="s">
        <v>57</v>
      </c>
      <c r="J10" s="27" t="s">
        <v>33</v>
      </c>
      <c r="K10" s="8"/>
      <c r="L10" s="7"/>
    </row>
    <row r="11" spans="1:12" s="14" customFormat="1" ht="23.25" customHeight="1">
      <c r="A11" s="147"/>
      <c r="B11" s="148"/>
      <c r="C11" s="28" t="s">
        <v>117</v>
      </c>
      <c r="D11" s="149"/>
      <c r="E11" s="150"/>
      <c r="F11" s="151"/>
      <c r="G11" s="28" t="s">
        <v>118</v>
      </c>
      <c r="H11" s="154"/>
      <c r="I11" s="28"/>
      <c r="J11" s="28"/>
      <c r="K11" s="10"/>
      <c r="L11" s="11"/>
    </row>
    <row r="12" spans="1:12" s="14" customFormat="1" ht="23.25" customHeight="1">
      <c r="A12" s="31"/>
      <c r="B12" s="153" t="s">
        <v>63</v>
      </c>
      <c r="C12" s="153"/>
      <c r="D12" s="18"/>
      <c r="E12" s="9"/>
      <c r="F12" s="18"/>
      <c r="G12" s="9"/>
      <c r="H12" s="51"/>
      <c r="I12" s="9"/>
      <c r="J12" s="9"/>
      <c r="K12" s="10"/>
      <c r="L12" s="11"/>
    </row>
    <row r="13" spans="1:11" s="14" customFormat="1" ht="23.25" customHeight="1">
      <c r="A13" s="147" t="s">
        <v>18</v>
      </c>
      <c r="B13" s="148">
        <v>0.5833333333333334</v>
      </c>
      <c r="C13" s="27" t="s">
        <v>44</v>
      </c>
      <c r="D13" s="149"/>
      <c r="E13" s="150" t="s">
        <v>12</v>
      </c>
      <c r="F13" s="151"/>
      <c r="G13" s="27" t="s">
        <v>45</v>
      </c>
      <c r="H13" s="124" t="s">
        <v>11</v>
      </c>
      <c r="I13" s="27" t="s">
        <v>56</v>
      </c>
      <c r="J13" s="27" t="s">
        <v>19</v>
      </c>
      <c r="K13" s="8"/>
    </row>
    <row r="14" spans="1:11" s="14" customFormat="1" ht="23.25" customHeight="1">
      <c r="A14" s="147"/>
      <c r="B14" s="148"/>
      <c r="C14" s="28" t="s">
        <v>120</v>
      </c>
      <c r="D14" s="149"/>
      <c r="E14" s="150"/>
      <c r="F14" s="151"/>
      <c r="G14" s="28" t="s">
        <v>121</v>
      </c>
      <c r="H14" s="124"/>
      <c r="I14" s="28"/>
      <c r="J14" s="28"/>
      <c r="K14" s="10"/>
    </row>
    <row r="15" spans="1:11" s="14" customFormat="1" ht="23.25" customHeight="1">
      <c r="A15" s="31"/>
      <c r="B15" s="153" t="s">
        <v>124</v>
      </c>
      <c r="C15" s="153"/>
      <c r="D15" s="18"/>
      <c r="E15" s="9"/>
      <c r="F15" s="18"/>
      <c r="G15" s="9"/>
      <c r="H15" s="51"/>
      <c r="I15" s="9"/>
      <c r="J15" s="9"/>
      <c r="K15" s="10"/>
    </row>
    <row r="16" spans="1:11" s="14" customFormat="1" ht="23.25" customHeight="1">
      <c r="A16" s="126" t="s">
        <v>85</v>
      </c>
      <c r="B16" s="148">
        <v>0.625</v>
      </c>
      <c r="C16" s="27" t="s">
        <v>87</v>
      </c>
      <c r="D16" s="149"/>
      <c r="E16" s="150" t="s">
        <v>12</v>
      </c>
      <c r="F16" s="151"/>
      <c r="G16" s="27" t="s">
        <v>86</v>
      </c>
      <c r="H16" s="124" t="s">
        <v>11</v>
      </c>
      <c r="I16" s="27" t="s">
        <v>89</v>
      </c>
      <c r="J16" s="27" t="s">
        <v>88</v>
      </c>
      <c r="K16" s="10"/>
    </row>
    <row r="17" spans="1:12" s="14" customFormat="1" ht="23.25" customHeight="1">
      <c r="A17" s="147"/>
      <c r="B17" s="148"/>
      <c r="C17" s="28"/>
      <c r="D17" s="149"/>
      <c r="E17" s="150"/>
      <c r="F17" s="151"/>
      <c r="G17" s="28"/>
      <c r="H17" s="124"/>
      <c r="I17" s="28"/>
      <c r="J17" s="28"/>
      <c r="K17" s="10"/>
      <c r="L17" s="11"/>
    </row>
    <row r="18" spans="1:12" s="14" customFormat="1" ht="23.25" customHeight="1">
      <c r="A18" s="31"/>
      <c r="B18" s="50"/>
      <c r="C18" s="9"/>
      <c r="D18" s="18"/>
      <c r="E18" s="9"/>
      <c r="F18" s="18"/>
      <c r="G18" s="9"/>
      <c r="H18" s="51"/>
      <c r="I18" s="9"/>
      <c r="J18" s="9"/>
      <c r="K18" s="10"/>
      <c r="L18" s="11"/>
    </row>
    <row r="19" spans="1:12" s="14" customFormat="1" ht="23.25" customHeight="1">
      <c r="A19" s="52" t="s">
        <v>20</v>
      </c>
      <c r="B19" s="53" t="s">
        <v>53</v>
      </c>
      <c r="C19" s="54"/>
      <c r="D19" s="54"/>
      <c r="E19" s="54"/>
      <c r="F19" s="18"/>
      <c r="G19" s="9"/>
      <c r="H19" s="51"/>
      <c r="I19" s="9"/>
      <c r="J19" s="9"/>
      <c r="K19" s="10"/>
      <c r="L19" s="11"/>
    </row>
    <row r="20" spans="1:12" s="14" customFormat="1" ht="23.25" customHeight="1">
      <c r="A20" s="55"/>
      <c r="B20" s="53" t="s">
        <v>54</v>
      </c>
      <c r="C20" s="54"/>
      <c r="D20" s="54"/>
      <c r="E20" s="54"/>
      <c r="F20" s="18"/>
      <c r="G20" s="9"/>
      <c r="H20" s="51"/>
      <c r="I20" s="9"/>
      <c r="J20" s="9"/>
      <c r="K20" s="10"/>
      <c r="L20" s="11"/>
    </row>
    <row r="21" spans="1:12" s="14" customFormat="1" ht="23.25" customHeight="1">
      <c r="A21" s="31"/>
      <c r="B21" s="56" t="s">
        <v>46</v>
      </c>
      <c r="C21" s="9"/>
      <c r="D21" s="18"/>
      <c r="E21" s="9"/>
      <c r="F21" s="18"/>
      <c r="G21" s="9"/>
      <c r="H21" s="51"/>
      <c r="I21" s="9"/>
      <c r="J21" s="9"/>
      <c r="K21" s="10"/>
      <c r="L21" s="11"/>
    </row>
    <row r="22" spans="1:12" s="14" customFormat="1" ht="23.25" customHeight="1">
      <c r="A22" s="31"/>
      <c r="B22" s="56" t="s">
        <v>47</v>
      </c>
      <c r="C22" s="9"/>
      <c r="D22" s="18"/>
      <c r="E22" s="9"/>
      <c r="F22" s="18"/>
      <c r="G22" s="9"/>
      <c r="H22" s="51"/>
      <c r="I22" s="9"/>
      <c r="J22" s="9"/>
      <c r="K22" s="10"/>
      <c r="L22" s="11"/>
    </row>
    <row r="23" ht="23.25" customHeight="1">
      <c r="B23" s="56" t="s">
        <v>48</v>
      </c>
    </row>
    <row r="24" ht="23.25" customHeight="1">
      <c r="B24" s="56" t="s">
        <v>127</v>
      </c>
    </row>
    <row r="25" ht="23.25" customHeight="1">
      <c r="B25" s="56"/>
    </row>
    <row r="26" ht="23.25" customHeight="1">
      <c r="B26" s="56"/>
    </row>
    <row r="27" spans="1:10" ht="23.25" customHeight="1">
      <c r="A27" s="35" t="s">
        <v>20</v>
      </c>
      <c r="B27" s="127" t="s">
        <v>13</v>
      </c>
      <c r="C27" s="127"/>
      <c r="D27" s="152" t="s">
        <v>21</v>
      </c>
      <c r="E27" s="152"/>
      <c r="F27" s="152"/>
      <c r="G27" s="75"/>
      <c r="H27" s="36"/>
      <c r="I27" s="36"/>
      <c r="J27" s="36"/>
    </row>
    <row r="28" spans="2:10" ht="23.25" customHeight="1">
      <c r="B28" s="36"/>
      <c r="C28" s="36"/>
      <c r="D28" s="152" t="s">
        <v>22</v>
      </c>
      <c r="E28" s="152"/>
      <c r="F28" s="152"/>
      <c r="G28" s="75"/>
      <c r="H28" s="36"/>
      <c r="I28" s="36"/>
      <c r="J28" s="36"/>
    </row>
    <row r="29" spans="2:10" ht="23.25" customHeight="1">
      <c r="B29" s="33"/>
      <c r="C29" s="34"/>
      <c r="D29" s="152" t="s">
        <v>23</v>
      </c>
      <c r="E29" s="152"/>
      <c r="F29" s="152"/>
      <c r="G29" s="75"/>
      <c r="H29" s="34"/>
      <c r="I29" s="34"/>
      <c r="J29" s="34"/>
    </row>
    <row r="30" spans="2:10" ht="23.25" customHeight="1">
      <c r="B30" s="74"/>
      <c r="C30" s="162"/>
      <c r="D30" s="152" t="s">
        <v>25</v>
      </c>
      <c r="E30" s="152"/>
      <c r="F30" s="152"/>
      <c r="G30" s="75"/>
      <c r="H30" s="34"/>
      <c r="I30" s="34"/>
      <c r="J30" s="34"/>
    </row>
    <row r="31" spans="2:10" ht="23.25" customHeight="1">
      <c r="B31" s="33"/>
      <c r="C31" s="162"/>
      <c r="D31" s="152" t="s">
        <v>58</v>
      </c>
      <c r="E31" s="152"/>
      <c r="F31" s="152"/>
      <c r="G31" s="75"/>
      <c r="H31" s="34"/>
      <c r="I31" s="34"/>
      <c r="J31" s="34"/>
    </row>
    <row r="32" spans="2:10" ht="23.25" customHeight="1">
      <c r="B32" s="33"/>
      <c r="C32" s="162"/>
      <c r="D32" s="152" t="s">
        <v>61</v>
      </c>
      <c r="E32" s="152"/>
      <c r="F32" s="152"/>
      <c r="G32" s="75"/>
      <c r="H32" s="34"/>
      <c r="I32" s="34"/>
      <c r="J32" s="34"/>
    </row>
    <row r="33" spans="2:10" ht="23.25" customHeight="1">
      <c r="B33" s="33"/>
      <c r="C33" s="34"/>
      <c r="D33" s="152" t="s">
        <v>123</v>
      </c>
      <c r="E33" s="152"/>
      <c r="F33" s="152"/>
      <c r="G33" s="34"/>
      <c r="H33" s="34"/>
      <c r="I33" s="34"/>
      <c r="J33" s="34"/>
    </row>
    <row r="34" spans="2:10" ht="23.25" customHeight="1">
      <c r="B34" s="33"/>
      <c r="C34" s="34"/>
      <c r="D34" s="32"/>
      <c r="E34" s="32"/>
      <c r="F34" s="32"/>
      <c r="G34" s="34"/>
      <c r="H34" s="34"/>
      <c r="I34" s="34"/>
      <c r="J34" s="34"/>
    </row>
    <row r="35" ht="26.25" customHeight="1"/>
    <row r="36" ht="26.25" customHeight="1"/>
    <row r="37" ht="26.25" customHeight="1"/>
  </sheetData>
  <sheetProtection/>
  <mergeCells count="41">
    <mergeCell ref="D33:F33"/>
    <mergeCell ref="A16:A17"/>
    <mergeCell ref="B16:B17"/>
    <mergeCell ref="D16:D17"/>
    <mergeCell ref="E16:E17"/>
    <mergeCell ref="F16:F17"/>
    <mergeCell ref="D31:F31"/>
    <mergeCell ref="D27:F27"/>
    <mergeCell ref="B27:C27"/>
    <mergeCell ref="B12:C12"/>
    <mergeCell ref="H16:H17"/>
    <mergeCell ref="A1:J1"/>
    <mergeCell ref="A4:A5"/>
    <mergeCell ref="B4:B5"/>
    <mergeCell ref="E4:E5"/>
    <mergeCell ref="H4:H5"/>
    <mergeCell ref="D4:D5"/>
    <mergeCell ref="F4:F5"/>
    <mergeCell ref="H13:H14"/>
    <mergeCell ref="A7:A8"/>
    <mergeCell ref="B7:B8"/>
    <mergeCell ref="B9:C9"/>
    <mergeCell ref="A10:A11"/>
    <mergeCell ref="B10:B11"/>
    <mergeCell ref="B3:C3"/>
    <mergeCell ref="B6:C6"/>
    <mergeCell ref="H10:H11"/>
    <mergeCell ref="D10:D11"/>
    <mergeCell ref="E10:E11"/>
    <mergeCell ref="F10:F11"/>
    <mergeCell ref="H7:H8"/>
    <mergeCell ref="F13:F14"/>
    <mergeCell ref="D32:F32"/>
    <mergeCell ref="D28:F28"/>
    <mergeCell ref="D29:F29"/>
    <mergeCell ref="D30:F30"/>
    <mergeCell ref="B15:C15"/>
    <mergeCell ref="A13:A14"/>
    <mergeCell ref="B13:B14"/>
    <mergeCell ref="D13:D14"/>
    <mergeCell ref="E13:E14"/>
  </mergeCells>
  <printOptions/>
  <pageMargins left="0.3937007874015748" right="0.5511811023622047" top="0.6692913385826772" bottom="0.43307086614173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繁夫</dc:creator>
  <cp:keywords/>
  <dc:description/>
  <cp:lastModifiedBy>Saito</cp:lastModifiedBy>
  <cp:lastPrinted>2015-04-26T08:15:21Z</cp:lastPrinted>
  <dcterms:created xsi:type="dcterms:W3CDTF">2001-06-24T12:52:26Z</dcterms:created>
  <dcterms:modified xsi:type="dcterms:W3CDTF">2015-04-26T08:16:04Z</dcterms:modified>
  <cp:category/>
  <cp:version/>
  <cp:contentType/>
  <cp:contentStatus/>
</cp:coreProperties>
</file>